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Perzhiou" sheetId="1" r:id="rId1"/>
    <sheet name="Berrzastum" sheetId="2" r:id="rId2"/>
    <sheet name="2019 BZH Proteinou struzhel" sheetId="3" r:id="rId3"/>
    <sheet name="2019 BZH Proteinou loened" sheetId="4" r:id="rId4"/>
    <sheet name="2019 BZH Viou" sheetId="5" r:id="rId5"/>
    <sheet name="2019 BZH Kig yar" sheetId="6" r:id="rId6"/>
    <sheet name="2019 BZH Laezh" sheetId="7" r:id="rId7"/>
    <sheet name="2019 BZH Pesketaerezh" sheetId="8" r:id="rId8"/>
    <sheet name="2020 Taolenn proteinou CIQUAL" sheetId="9" r:id="rId9"/>
    <sheet name="Data chatal" sheetId="10" r:id="rId10"/>
  </sheets>
  <definedNames/>
  <calcPr fullCalcOnLoad="1"/>
</workbook>
</file>

<file path=xl/comments2.xml><?xml version="1.0" encoding="utf-8"?>
<comments xmlns="http://schemas.openxmlformats.org/spreadsheetml/2006/main">
  <authors>
    <author> </author>
  </authors>
  <commentList>
    <comment ref="F7" authorId="0">
      <text>
        <r>
          <rPr>
            <sz val="10"/>
            <rFont val="Arial"/>
            <family val="2"/>
          </rPr>
          <t xml:space="preserve">Tonne équivalant carcasse tonnage sortant abattoir mais sans compter le 5eme quartier
</t>
        </r>
      </text>
    </comment>
    <comment ref="G7" authorId="0">
      <text>
        <r>
          <rPr>
            <sz val="10"/>
            <rFont val="Arial"/>
            <family val="2"/>
          </rPr>
          <t>Proportion de viande réellement vendue à partir des carcasses</t>
        </r>
      </text>
    </comment>
    <comment ref="H7" authorId="0">
      <text>
        <r>
          <rPr>
            <sz val="10"/>
            <rFont val="Arial"/>
            <family val="2"/>
          </rPr>
          <t xml:space="preserve">Tonne poids fini c’est la part de viande réellement vendue (mais cela ne tient pas compte du 5ème quartier)
 </t>
        </r>
      </text>
    </comment>
    <comment ref="I7" authorId="0">
      <text>
        <r>
          <rPr>
            <sz val="10"/>
            <rFont val="Arial"/>
            <family val="2"/>
          </rPr>
          <t xml:space="preserve">Protéines retirées de la viande uniquement. 
La part de protéines contenue dans les ‘’abats’’  n’est pas prise en compte dans les calculs.
</t>
        </r>
      </text>
    </comment>
  </commentList>
</comments>
</file>

<file path=xl/sharedStrings.xml><?xml version="1.0" encoding="utf-8"?>
<sst xmlns="http://schemas.openxmlformats.org/spreadsheetml/2006/main" count="5812" uniqueCount="3749">
  <si>
    <t>Liste des sources  –  ventilées ensuite par onglets</t>
  </si>
  <si>
    <t>STRUZH</t>
  </si>
  <si>
    <t>VEGETAL</t>
  </si>
  <si>
    <t>Date et heure d'export : 2022-03-28 00:03:07</t>
  </si>
  <si>
    <t>Dimension</t>
  </si>
  <si>
    <t>Niveau</t>
  </si>
  <si>
    <t>Filtre</t>
  </si>
  <si>
    <t>Année de référence</t>
  </si>
  <si>
    <t>2019</t>
  </si>
  <si>
    <t>Notes</t>
  </si>
  <si>
    <t>- Les données de la SAA n-1 (2020) sont définitives (arrêtées mi octobre de l'année n). Les données provisoires 2021 seront publiées en avril n+1.</t>
  </si>
  <si>
    <t>- La production est évaluée en quintal, la superficie développée en hectare et donc le rendement en quintal à l'hectare.</t>
  </si>
  <si>
    <t>- Pour la lavande, le lavandin et le géranium, le rendement est exprimé en kg d'essence par ha et la production en quintaux d'essence.</t>
  </si>
  <si>
    <t>- Le total chanvre est la somme de "chanvre papier" et "autres plantes textiles".</t>
  </si>
  <si>
    <t>- La géographie d'un territoire correspond à celle du code officiel géographique 2010, date du dernier recensement agricole.</t>
  </si>
  <si>
    <t xml:space="preserve">- La SAA est une opération de synthèse à partir de sources multiples. Sur quelques produits, certains chiffres départementaux ou régionaux sont à utiliser avec précaution. </t>
  </si>
  <si>
    <t>- Les recommandations d’utilisation de ces chiffres sont disponibles : https://agreste.agriculture.gouv.fr/agreste-web/download/methode/S-SAA/SAA_2019_Indicateurs_statut_des_produits.pdf</t>
  </si>
  <si>
    <t>- De 2000 à 2006, seules les données de surface sont disponibles pour les DOM.  Attention, sur cette période, la production du total France entière ne comprend pas les DOM. Les données pour Mayotte ne sont disponibles qu'à partir de 2016.</t>
  </si>
  <si>
    <t>Source</t>
  </si>
  <si>
    <t>Agreste - Statistique agricole annuelle (SAA)</t>
  </si>
  <si>
    <t>Export réalisé par l'application Disar</t>
  </si>
  <si>
    <t>Ministère en charge de l'Agriculture</t>
  </si>
  <si>
    <t>https://agreste.agriculture.gouv.fr/agreste-saiku/?plugin=true&amp;query=query/open/SAANR_9#query/open/SAANR_9</t>
  </si>
  <si>
    <t>KIG</t>
  </si>
  <si>
    <t>VIANDE</t>
  </si>
  <si>
    <t>Date et heure d'export : 2021-11-25 20:28:07</t>
  </si>
  <si>
    <t>- Changement méthodologique pour le calcul des données bovines à partir de 2008.</t>
  </si>
  <si>
    <t>- La SAA est une opération de synthèse à partir de sources multiples. Sur quelques produits, certains chiffres départementaux ou régionaux sont à utiliser avec précaution.</t>
  </si>
  <si>
    <t>- Les données des DOM sont indisponibles de 2000 à 2006. Attention, sur cette période, le total France entière ne comprend pas les DOM.</t>
  </si>
  <si>
    <t>https://agreste.agriculture.gouv.fr/agreste-web/disaron/!searchurl/searchUiid/search/</t>
  </si>
  <si>
    <t>https://agreste.agriculture.gouv.fr/agreste-saiku/?plugin=true&amp;query=query/open/SAANR_DEVELOPPE_2</t>
  </si>
  <si>
    <t>https://agreste.agriculture.gouv.fr/agreste-saiku/rest/saiku/api/query/Cultures%20d%C3%A9velopp%C3%A9es%20(hors%20fourrage,%20prairies,%20fruits,%20fleurs%20et%20vigne)/export/ods/flat?exportname=SAANR_DEVELOPPE_2.ods</t>
  </si>
  <si>
    <t>PROTEINOU</t>
  </si>
  <si>
    <t>PROTEINES</t>
  </si>
  <si>
    <t>Ciqual Table de composition nutritionnelle des aliments</t>
  </si>
  <si>
    <t>https://ciqual.anses.fr/#/cms/telechargement/node/20</t>
  </si>
  <si>
    <t>https://ciqual.anses.fr/cms/sites/default/files/inline-files/Table%20Ciqual%202020_FR_2020%2007%2007.xls</t>
  </si>
  <si>
    <t>LAEZH</t>
  </si>
  <si>
    <t>LAIT</t>
  </si>
  <si>
    <t>Date et heure d'export : 2022-03-29 01:04:54</t>
  </si>
  <si>
    <t>Thème</t>
  </si>
  <si>
    <t>Production de lait et utilisation à la ferme</t>
  </si>
  <si>
    <t>https://agreste.agriculture.gouv.fr/agreste-saiku/?plugin=true&amp;query=query/open/SAANR_12#query/open/SAANR_12</t>
  </si>
  <si>
    <t>https://agreste.agriculture.gouv.fr/agreste-saiku/rest/saiku/api/query/Production%20de%20lait%20et%20utilisation%20%C3%A0%20la%20ferme/export/ods/flat?exportname=SAANR_12.ods</t>
  </si>
  <si>
    <t>PESKETAEREZH</t>
  </si>
  <si>
    <t>PECHE</t>
  </si>
  <si>
    <t>https://www.franceagrimer.fr/filiere-peche-et-aquaculture/Eclairer/Etudes-et-Analyses/Chiffres-et-bilans?moteur%5BfiltreDate%5D=-1&amp;moteur%5BfiltreTypeContenu%5D=donnees_statistiques&amp;moteur%5BfiltreFiliere%5D=0&amp;recherche-search=</t>
  </si>
  <si>
    <t>https://www.franceagrimer.fr/Mediatheque/INFORMATIONS-ECONOMIQUES/PECHE-ET-AQUACULTURE/CHIFFRES-ET-BILANS/2019/La-filiere-peche-et-aquaculture-en-France-en-2019</t>
  </si>
  <si>
    <t>https://www.franceagrimer.fr/Mediatheque/INFORMATIONS-ECONOMIQUES/PECHE-ET-AQUACULTURE/CHIFFRES-ET-BILANS/2020/Donnees-de-vente-declarees-en-halles-a-maree-en-2019</t>
  </si>
  <si>
    <t>https://www.franceagrimer.fr/content/download/67037/document/STA_MER_chiffres_cles.pdf</t>
  </si>
  <si>
    <t>VIOU</t>
  </si>
  <si>
    <t>OEUFS</t>
  </si>
  <si>
    <t>Date et heure d'export : 2022-03-28 19:53:41</t>
  </si>
  <si>
    <t>Production d'oeufs</t>
  </si>
  <si>
    <t>https://agreste.agriculture.gouv.fr/agreste-web/disaron/SAANR_13/detail/</t>
  </si>
  <si>
    <t>https://agreste.agriculture.gouv.fr/agreste-saiku/?plugin=true&amp;query=query/open/SAANR_13#query/open/SAANR_13</t>
  </si>
  <si>
    <t>https://agreste.agriculture.gouv.fr/agreste-saiku/rest/saiku/api/query/Production%20d'oeufs%20des%20%C3%A9levages%20professionnels/export/ods/flat?exportname=SAANR_13.ods</t>
  </si>
  <si>
    <t>https://productions-animales.org/article/view/3294</t>
  </si>
  <si>
    <t>KIG YAR</t>
  </si>
  <si>
    <t>VIANDE DE POULET</t>
  </si>
  <si>
    <t>Date et heure d'export : 2022-03-28 19:58:32</t>
  </si>
  <si>
    <t>Volailles et lapins</t>
  </si>
  <si>
    <t>https://agreste.agriculture.gouv.fr/agreste-saiku/?plugin=true&amp;query=query/open/SAANR_10#query/open/SAANR_10</t>
  </si>
  <si>
    <t>https://agreste.agriculture.gouv.fr/agreste-saiku/rest/saiku/api/query/Production%20de%20volailles%20et%20de%20lapins%20des%20exploitations%20agricoles/export/ods/flat?exportname=SAANR_10.ods</t>
  </si>
  <si>
    <t>CHATAL</t>
  </si>
  <si>
    <t>CHEPTEL</t>
  </si>
  <si>
    <t>https://www.franceagrimer.fr/FAQ/VIANDES/Viandes-Que-signifie-T.E.C</t>
  </si>
  <si>
    <t xml:space="preserve">Une T.E.C. est une tonne équivalent carcasse. </t>
  </si>
  <si>
    <t xml:space="preserve">Cette unité est utilisée afin d'avoir une unité commune entre les carcasses, les produits transformés et les conserves. </t>
  </si>
  <si>
    <t xml:space="preserve">On convertit chaque rubrique de produit partiellement transformé en équivalent-carcasse par application d'un coefficient de conversion qui permet d'évaluer le poids de carcasse originel. </t>
  </si>
  <si>
    <t>De même, les animaux vivants sont convertis en équivalent-carcasse.</t>
  </si>
  <si>
    <t>http://sg-proxy02.maaf.ate.info/IMG/File/viandes205.pdf</t>
  </si>
  <si>
    <t>Toutes les données exprimées en poids par espèce sont converties en poids « équivalent-carcasse » grâce</t>
  </si>
  <si>
    <t xml:space="preserve">à des coefficients techniques de rendement moyen. </t>
  </si>
  <si>
    <t xml:space="preserve">Exemple : </t>
  </si>
  <si>
    <t xml:space="preserve">Le coefficient appliqué aux gros bovins est de 50 % : </t>
  </si>
  <si>
    <t>on considère qu’un gros bovin vif donnera une carcasse d’un poids égal à la moitié de son poids vif.</t>
  </si>
  <si>
    <t>https://www.franceagrimer.fr/layout/set/ajax/FAQ/VIANDES/Viandes-Que-signifient-les-sigles-poids-vif-poids-mort-tonnes-tec-tpf</t>
  </si>
  <si>
    <t>Viandes - Que signifient les sigles : poids vif, poids mort, tonnes, tec, tpf ?</t>
  </si>
  <si>
    <t>Que signifient les expressions et sigles : poids vif, poids mort, tonnes, tec, tpf ?</t>
  </si>
  <si>
    <t>Éléments d'explication sur les notions de poids vif, poids mort, tonnes, tec (tonne équivalent carcasse), tpf (tonne poids fini).</t>
  </si>
  <si>
    <t xml:space="preserve">Mots </t>
  </si>
  <si>
    <t>Définitions</t>
  </si>
  <si>
    <t xml:space="preserve">Coefficient de conversion vif / mort </t>
  </si>
  <si>
    <t>Les coefficients poids vif/poids morts classiquement utilisés au niveau des statistiques douanières sont :</t>
  </si>
  <si>
    <t>boeufs : 0,50</t>
  </si>
  <si>
    <t>jeunes bovins, génisses, vaches : 0,50</t>
  </si>
  <si>
    <t>veau : 0,55</t>
  </si>
  <si>
    <t>ovins : 0,45</t>
  </si>
  <si>
    <t>équins : 0,50</t>
  </si>
  <si>
    <t>porcins : 0,78</t>
  </si>
  <si>
    <t>poulet : 0,65 (éviscéré –sans abat), 0,70 (évicéré – avec abat ) – 0,83 (non éviscéré ‑ avec abats)</t>
  </si>
  <si>
    <t>lapin : 0,56</t>
  </si>
  <si>
    <t xml:space="preserve">tec et kgec </t>
  </si>
  <si>
    <t>Afin de pouvoir déterminer, de façon cohérente, les flux de matière au sein des filières animales, des coefficients ont été introduits pour tenir compte des actions menées sur les viandes (désossage, transformation…) et ramener les volumes par rapport à une base commune la tonne équivalent carcasse ou tec.</t>
  </si>
  <si>
    <t>Ainsi, lorsqu’il s’agit du volume global mis en jeu, la consommation de viande s’exprime en tec. En revanche, lorsqu’elle est ramenée par habitant, elle s’exprime en kgec/hab.</t>
  </si>
  <si>
    <t>Les coefficients sont différents selon les produits :</t>
  </si>
  <si>
    <t>Animaux vivants = 0,78 pour le porc et 0,55 pour le bovin</t>
  </si>
  <si>
    <t>Viande désossée = 1,20 pour le porc</t>
  </si>
  <si>
    <t>Saucisses = 1,30</t>
  </si>
  <si>
    <t xml:space="preserve">tecoq (ou teoc) </t>
  </si>
  <si>
    <t>Unité employée pour pouvoir agréger des données en poids concernant des œufs entiers et des produits à base d’œufs sous toutes leurs présentations : œufs entiers sans coquille, blancs seuls, jaunes seuls, séchés ou non, etc.. On applique au poids brut un coefficient propre à chaque forme du produit : 1 pour un œuf entier avec coquille par définition, 1,16 pour un œuf entier liquide sans coquille, 2,5 pour du jaune séché par exemple.</t>
  </si>
  <si>
    <t>Le concept de tonne équivalent œuf coquille (teoc ou tecoq) est le penchant de la tonne équivalent carcasse pour les œufs (voir définition de tec et kgec).</t>
  </si>
  <si>
    <t xml:space="preserve">tpf </t>
  </si>
  <si>
    <t>Tonne poids fini, tonnage correspondant au volume réellement vendu dans les circuits de distribution. Des coefficient de TPF/TEC ont été estimés par l’INRA en 2003 pour chaque espèce :</t>
  </si>
  <si>
    <t>bovin : 66 % de viande vendue, l’essentiel sans os, sauf pour les côtes et le pot au feu</t>
  </si>
  <si>
    <t>agneau : 76 %, l’essentiel avec os, mais avec un parage important</t>
  </si>
  <si>
    <t>porc frais : 86 %, moyenne pondérée de 2/3 de côtes et de 1/3 de rôti sans os</t>
  </si>
  <si>
    <t>volailles : 75 %, moyenne pondérée des volailles entières et des découpes avec os (cuisses et ailes) et des découpes sans os (rôti et escalope).</t>
  </si>
  <si>
    <t>Source : d’après INRA-LORIA (2005) – Comparaison des données de consommation TNS-SECODIP et SCEES</t>
  </si>
  <si>
    <t xml:space="preserve">PRODUCTION DE PROTEINES ANIMALES EN BRETAGNE EN 2050 </t>
  </si>
  <si>
    <t xml:space="preserve">  2020 Table proteines CIQUAL</t>
  </si>
  <si>
    <t>BREIZH</t>
  </si>
  <si>
    <t xml:space="preserve">Productions </t>
  </si>
  <si>
    <t>%</t>
  </si>
  <si>
    <t>t pro / t.tpf</t>
  </si>
  <si>
    <t xml:space="preserve">**TEC   </t>
  </si>
  <si>
    <t>rendement</t>
  </si>
  <si>
    <t>**TPF</t>
  </si>
  <si>
    <t>Protéines</t>
  </si>
  <si>
    <t>tonnes/an</t>
  </si>
  <si>
    <t xml:space="preserve"> Ensemble bovins</t>
  </si>
  <si>
    <t xml:space="preserve"> tonnes/an</t>
  </si>
  <si>
    <t xml:space="preserve"> Ensemble porcins</t>
  </si>
  <si>
    <t xml:space="preserve"> Ensemble caprins</t>
  </si>
  <si>
    <t xml:space="preserve"> Ensemble ovins</t>
  </si>
  <si>
    <t xml:space="preserve"> Poulet, cuisse, viande et peau, cru</t>
  </si>
  <si>
    <t xml:space="preserve"> Oeufs (sans coquille)</t>
  </si>
  <si>
    <t>Lait</t>
  </si>
  <si>
    <t xml:space="preserve"> Poisson</t>
  </si>
  <si>
    <t>DISPONIBILITES 2019</t>
  </si>
  <si>
    <t xml:space="preserve">    **TEC = tonne équivalant carcasse</t>
  </si>
  <si>
    <t>**TPF = tonne poids fini (viande)</t>
  </si>
  <si>
    <t>Total  protéines animales</t>
  </si>
  <si>
    <t>Total  protéines végétales</t>
  </si>
  <si>
    <t xml:space="preserve"> Densité moyenne du lait brut</t>
  </si>
  <si>
    <t>tonne/m³</t>
  </si>
  <si>
    <t>Hypothèses pour NPAB 2022</t>
  </si>
  <si>
    <t>https://www.anses.fr/fr/content/les-protéines</t>
  </si>
  <si>
    <t xml:space="preserve"> ANSES</t>
  </si>
  <si>
    <t>Recommandations ANSES</t>
  </si>
  <si>
    <t xml:space="preserve">L’Agence considère que la référence nutritionnelle en protéines des adultes en bonne santé (RNP) est de 0,83 g/kg/j. </t>
  </si>
  <si>
    <t>g/kg/j</t>
  </si>
  <si>
    <t xml:space="preserve">Poids </t>
  </si>
  <si>
    <t xml:space="preserve">kg </t>
  </si>
  <si>
    <t>Ration</t>
  </si>
  <si>
    <t>g/j/hab</t>
  </si>
  <si>
    <t xml:space="preserve"> NPAB 2022</t>
  </si>
  <si>
    <t>Préconisations NPAB 2022</t>
  </si>
  <si>
    <t xml:space="preserve">Protéines végétales : </t>
  </si>
  <si>
    <t xml:space="preserve">Protéines animales : </t>
  </si>
  <si>
    <t xml:space="preserve">Quantités annuelles : </t>
  </si>
  <si>
    <t>kg/an/hab</t>
  </si>
  <si>
    <t>Productions 2019</t>
  </si>
  <si>
    <t>Productions 2050 - tonnes de protéines par an</t>
  </si>
  <si>
    <t xml:space="preserve">Population estimée PAB79 en 2000 </t>
  </si>
  <si>
    <t>t.pro /an</t>
  </si>
  <si>
    <t>végétales</t>
  </si>
  <si>
    <t>animales</t>
  </si>
  <si>
    <t>Export</t>
  </si>
  <si>
    <t xml:space="preserve">Population 2019 </t>
  </si>
  <si>
    <t>multiplicateur</t>
  </si>
  <si>
    <t>Ratio 50/19</t>
  </si>
  <si>
    <t xml:space="preserve">Population 2050 </t>
  </si>
  <si>
    <t xml:space="preserve">t.pro /an </t>
  </si>
  <si>
    <t>pas d’export</t>
  </si>
  <si>
    <t>export équivalent</t>
  </si>
  <si>
    <t xml:space="preserve">Parts nécessaires à l’alimentation humaine </t>
  </si>
  <si>
    <t>export double</t>
  </si>
  <si>
    <t>export triple</t>
  </si>
  <si>
    <t xml:space="preserve">Rapport de surproduction </t>
  </si>
  <si>
    <t>export quadruple</t>
  </si>
  <si>
    <r>
      <rPr>
        <sz val="11"/>
        <rFont val="Arial"/>
        <family val="2"/>
      </rPr>
      <t xml:space="preserve">Pour une partie des protéines végétales, ne pas oublier qu’une partie est destinée aux    </t>
    </r>
    <r>
      <rPr>
        <b/>
        <sz val="11"/>
        <rFont val="Arial"/>
        <family val="2"/>
      </rPr>
      <t>animaux</t>
    </r>
    <r>
      <rPr>
        <sz val="11"/>
        <rFont val="Arial"/>
        <family val="2"/>
      </rPr>
      <t xml:space="preserve">  </t>
    </r>
  </si>
  <si>
    <r>
      <rPr>
        <sz val="11"/>
        <rFont val="Arial"/>
        <family val="2"/>
      </rPr>
      <t xml:space="preserve">ne pas oublier qu’une partie est destinée aux    </t>
    </r>
    <r>
      <rPr>
        <b/>
        <sz val="11"/>
        <rFont val="Arial"/>
        <family val="2"/>
      </rPr>
      <t>animaux</t>
    </r>
    <r>
      <rPr>
        <sz val="11"/>
        <rFont val="Arial"/>
        <family val="2"/>
      </rPr>
      <t xml:space="preserve">  </t>
    </r>
  </si>
  <si>
    <t>Evolution de la consommation</t>
  </si>
  <si>
    <t>Rations disponibles</t>
  </si>
  <si>
    <t>de protéines animales</t>
  </si>
  <si>
    <t>journalière</t>
  </si>
  <si>
    <t>hebdomadaire</t>
  </si>
  <si>
    <t>PAB 1979</t>
  </si>
  <si>
    <t>NPAB 2022</t>
  </si>
  <si>
    <t>Protéines animales</t>
  </si>
  <si>
    <t>Produits complets</t>
  </si>
  <si>
    <t>sans sources</t>
  </si>
  <si>
    <t>contrôle</t>
  </si>
  <si>
    <t xml:space="preserve">Œufs  </t>
  </si>
  <si>
    <t>kg/j/hab</t>
  </si>
  <si>
    <t>kg/sem/hab</t>
  </si>
  <si>
    <t xml:space="preserve"> 3 œufs</t>
  </si>
  <si>
    <t xml:space="preserve"> 0,664 litre de lait complet (avec la crème)</t>
  </si>
  <si>
    <t xml:space="preserve">Viande de bœuf </t>
  </si>
  <si>
    <t xml:space="preserve"> 2 steaks</t>
  </si>
  <si>
    <t xml:space="preserve">Viande de porc </t>
  </si>
  <si>
    <t xml:space="preserve"> 5 tranches de jambon</t>
  </si>
  <si>
    <t xml:space="preserve">Poulet </t>
  </si>
  <si>
    <t xml:space="preserve"> 1 cuisse</t>
  </si>
  <si>
    <t xml:space="preserve">  </t>
  </si>
  <si>
    <t>export inclus</t>
  </si>
  <si>
    <t xml:space="preserve">Total </t>
  </si>
  <si>
    <r>
      <rPr>
        <b/>
        <sz val="11"/>
        <rFont val="Arial"/>
        <family val="2"/>
      </rPr>
      <t>t.10</t>
    </r>
    <r>
      <rPr>
        <b/>
        <vertAlign val="superscript"/>
        <sz val="11"/>
        <rFont val="Arial"/>
        <family val="2"/>
      </rPr>
      <t>5</t>
    </r>
    <r>
      <rPr>
        <b/>
        <sz val="11"/>
        <rFont val="Arial"/>
        <family val="2"/>
      </rPr>
      <t>/an</t>
    </r>
  </si>
  <si>
    <t xml:space="preserve"> Nombres d’habitants estimés en 1979 et 2050</t>
  </si>
  <si>
    <t>au prorata</t>
  </si>
  <si>
    <t>Le calcul au prorata 1979 / 2050 ne fonctionne pas, car l’évaluation de 1979 donne un résultat trop élevé : 1,690 en cellule B68.</t>
  </si>
  <si>
    <t xml:space="preserve">alors qu’en multipliant la consommation individuelle annuelle par le nombre d’habitants on obtient un résultat moins élevé : 1,314 en cellule B85  </t>
  </si>
  <si>
    <t>En fait les valeurs 1,314 et 1,866 sont calculées de la même manière et sont comparables entre elles.</t>
  </si>
  <si>
    <t>Il faudra donc préférer le calcul de précision avec 90 g/j/hab de protéines soit 1,866 en cellule D85.</t>
  </si>
  <si>
    <t xml:space="preserve">A la lecture du PAB 1979, il n’a pas été possible de déterminer la façon dont la répartition des terres a été allouée entre les cultures fourragères et  la production destinée aux humains  </t>
  </si>
  <si>
    <r>
      <rPr>
        <sz val="11"/>
        <rFont val="Arial"/>
        <family val="2"/>
      </rPr>
      <t xml:space="preserve">La production nécessaire de protéines animales a été évaluée à l’époque à </t>
    </r>
    <r>
      <rPr>
        <b/>
        <sz val="11"/>
        <rFont val="Arial"/>
        <family val="2"/>
      </rPr>
      <t>1,690 x 10</t>
    </r>
    <r>
      <rPr>
        <b/>
        <vertAlign val="superscript"/>
        <sz val="11"/>
        <rFont val="Arial"/>
        <family val="2"/>
      </rPr>
      <t>5</t>
    </r>
    <r>
      <rPr>
        <b/>
        <sz val="11"/>
        <rFont val="Arial"/>
        <family val="2"/>
      </rPr>
      <t xml:space="preserve"> tonnes </t>
    </r>
    <r>
      <rPr>
        <sz val="11"/>
        <rFont val="Arial"/>
        <family val="2"/>
      </rPr>
      <t>et la répartition des terres pour le permettre  à 1,154 x 10</t>
    </r>
    <r>
      <rPr>
        <vertAlign val="superscript"/>
        <sz val="11"/>
        <rFont val="Arial"/>
        <family val="2"/>
      </rPr>
      <t>6</t>
    </r>
    <r>
      <rPr>
        <sz val="11"/>
        <rFont val="Arial"/>
        <family val="2"/>
      </rPr>
      <t xml:space="preserve"> ha (fourrages) et 0,640 x 10</t>
    </r>
    <r>
      <rPr>
        <vertAlign val="superscript"/>
        <sz val="11"/>
        <rFont val="Arial"/>
        <family val="2"/>
      </rPr>
      <t>6</t>
    </r>
    <r>
      <rPr>
        <sz val="11"/>
        <rFont val="Arial"/>
        <family val="2"/>
      </rPr>
      <t xml:space="preserve"> ha (alimentation humaine)   </t>
    </r>
  </si>
  <si>
    <r>
      <rPr>
        <sz val="11"/>
        <rFont val="Arial"/>
        <family val="2"/>
      </rPr>
      <t xml:space="preserve">Or le calcul strict de la quantité de protéines animales nécessaires au double de la population estimée en 1979 pour la population de l’an 2000 est égal à seulement </t>
    </r>
    <r>
      <rPr>
        <b/>
        <sz val="11"/>
        <rFont val="Arial"/>
        <family val="2"/>
      </rPr>
      <t>1,314 x 10</t>
    </r>
    <r>
      <rPr>
        <b/>
        <vertAlign val="superscript"/>
        <sz val="11"/>
        <rFont val="Arial"/>
        <family val="2"/>
      </rPr>
      <t>5</t>
    </r>
    <r>
      <rPr>
        <b/>
        <sz val="11"/>
        <rFont val="Arial"/>
        <family val="2"/>
      </rPr>
      <t xml:space="preserve"> tonnes</t>
    </r>
  </si>
  <si>
    <r>
      <rPr>
        <sz val="11"/>
        <rFont val="Arial"/>
        <family val="2"/>
      </rPr>
      <t xml:space="preserve">Le calcul strict de la quantité de protéines animales nécessaires au double de la population estimée aujourd’hui pour la population de l’an 2050 est égal à seulement </t>
    </r>
    <r>
      <rPr>
        <b/>
        <sz val="11"/>
        <rFont val="Arial"/>
        <family val="2"/>
      </rPr>
      <t>1,866 x 10</t>
    </r>
    <r>
      <rPr>
        <b/>
        <vertAlign val="superscript"/>
        <sz val="11"/>
        <rFont val="Arial"/>
        <family val="2"/>
      </rPr>
      <t>5</t>
    </r>
    <r>
      <rPr>
        <b/>
        <sz val="11"/>
        <rFont val="Arial"/>
        <family val="2"/>
      </rPr>
      <t xml:space="preserve"> tonnes</t>
    </r>
  </si>
  <si>
    <t>Le ratio est donc de 1,866 / 1,314 = 142 %</t>
  </si>
  <si>
    <t>Or le ratio entre la prévision de 1979 et celle d’aujourd’hui est de 1,866 / 1,690 = 110,4 %</t>
  </si>
  <si>
    <t xml:space="preserve">Aussi pour répartir l’allocation des surfaces cultivables sans indications complémentaires, nous allons utiliser la valeur moyenne et calculer au prorata de la répartition de 79, soit (142 + 110,4) / 2 = </t>
  </si>
  <si>
    <t>Calcul de la répartition des terres</t>
  </si>
  <si>
    <t>coeff</t>
  </si>
  <si>
    <t xml:space="preserve">en proportion de l’augmentation </t>
  </si>
  <si>
    <t xml:space="preserve">en proportion de la moyenne </t>
  </si>
  <si>
    <t>cultures fourragères</t>
  </si>
  <si>
    <t xml:space="preserve">de la population </t>
  </si>
  <si>
    <t xml:space="preserve">de la valeur l’augmentation de la </t>
  </si>
  <si>
    <t>alimentation humaine</t>
  </si>
  <si>
    <t xml:space="preserve">5 679 000 / 4 000 000 = 1,420 </t>
  </si>
  <si>
    <t>population et la valeur de</t>
  </si>
  <si>
    <t>Total</t>
  </si>
  <si>
    <t xml:space="preserve">l’augmentation calculée de la  </t>
  </si>
  <si>
    <t>SAU BZH</t>
  </si>
  <si>
    <t>production de protéines animales</t>
  </si>
  <si>
    <t>SAU disponible</t>
  </si>
  <si>
    <t>reste</t>
  </si>
  <si>
    <t>Reste</t>
  </si>
  <si>
    <t>Population prise en compte</t>
  </si>
  <si>
    <t>Population alimentée</t>
  </si>
  <si>
    <t xml:space="preserve"> Allocation des surfaces cultivées en 2050 à l’aide du coefficient réévalué</t>
  </si>
  <si>
    <t>PROTEINES VEGETALES 2019</t>
  </si>
  <si>
    <t>Bretagne</t>
  </si>
  <si>
    <t>Proteine</t>
  </si>
  <si>
    <t>Total protéine</t>
  </si>
  <si>
    <t>Production (volume)</t>
  </si>
  <si>
    <t>44 - Loire-Atlantique</t>
  </si>
  <si>
    <t>22 - Côtes-d'Armor</t>
  </si>
  <si>
    <t>29 - Finistère</t>
  </si>
  <si>
    <t>35 - Ille-et-Vilaine</t>
  </si>
  <si>
    <t>56 - Morbihan</t>
  </si>
  <si>
    <t>FR - France entière</t>
  </si>
  <si>
    <t>Production (volume qx)</t>
  </si>
  <si>
    <t>Superficie développée</t>
  </si>
  <si>
    <t>Rendement qx/ha</t>
  </si>
  <si>
    <t>Rendement</t>
  </si>
  <si>
    <t>Cultures développées 1</t>
  </si>
  <si>
    <t>Cultures développées 2</t>
  </si>
  <si>
    <t>Cultures développées 3</t>
  </si>
  <si>
    <t>kg / qx</t>
  </si>
  <si>
    <t>tonnes</t>
  </si>
  <si>
    <t>Céréales, oléagineux, protéagineux</t>
  </si>
  <si>
    <t>Céréales</t>
  </si>
  <si>
    <t>Blé</t>
  </si>
  <si>
    <t>Orge et escourgeon</t>
  </si>
  <si>
    <t>Avoine</t>
  </si>
  <si>
    <t>Triticale</t>
  </si>
  <si>
    <t>Seigle et méteil</t>
  </si>
  <si>
    <t>Maïs grain et maïs semence</t>
  </si>
  <si>
    <t>Sorgho grain</t>
  </si>
  <si>
    <t>Riz</t>
  </si>
  <si>
    <t>Autres céréales, n.c.a. niv. 1</t>
  </si>
  <si>
    <t>Oléagineux (y c. semences)</t>
  </si>
  <si>
    <t>Colza grain et navette</t>
  </si>
  <si>
    <t>Tournesol</t>
  </si>
  <si>
    <t>Soja</t>
  </si>
  <si>
    <t>Autres oléagineux (lin, oeillette, ricin), n.c.a. niv. 1</t>
  </si>
  <si>
    <t>Protéagineux (y c. semences)</t>
  </si>
  <si>
    <t>Pois protéagineux</t>
  </si>
  <si>
    <t>Féveroles et fèves</t>
  </si>
  <si>
    <t>Lupin doux</t>
  </si>
  <si>
    <t>Choux, racines et tubercules fourragers</t>
  </si>
  <si>
    <t>Chou fourrager</t>
  </si>
  <si>
    <t>Autres racines ou tubercules fourragères, n.c.a.</t>
  </si>
  <si>
    <t>Cultures industrielles</t>
  </si>
  <si>
    <t>Betteraves industrielles et canne à sucre</t>
  </si>
  <si>
    <t>Betterave industrielle</t>
  </si>
  <si>
    <t>Canne à sucre</t>
  </si>
  <si>
    <t>Plantes à fibres (y compris semences)</t>
  </si>
  <si>
    <t>Lin textile</t>
  </si>
  <si>
    <t>Chanvre papier</t>
  </si>
  <si>
    <t>Autres plantes textiles, n.c.a. niv. 1</t>
  </si>
  <si>
    <t>Cultures industrielles diverses</t>
  </si>
  <si>
    <t>Tabac</t>
  </si>
  <si>
    <t>Houblon</t>
  </si>
  <si>
    <t>Chicorée à café</t>
  </si>
  <si>
    <t>Autres cultures industrielles</t>
  </si>
  <si>
    <t>Plantes à parfum, aromatiques, médicinales et condimentaires</t>
  </si>
  <si>
    <t>Lavande et lavandin</t>
  </si>
  <si>
    <t>Vanille</t>
  </si>
  <si>
    <t>Autres plantes médicinales et à parfum, n.c.a. niv. 1</t>
  </si>
  <si>
    <t>Pommes de terre et autres tubercules</t>
  </si>
  <si>
    <t>Pommes de terre</t>
  </si>
  <si>
    <t>Plants de pommes de terre</t>
  </si>
  <si>
    <t>Pommes de terre de féculerie</t>
  </si>
  <si>
    <t>Pommes de terre de consommation</t>
  </si>
  <si>
    <t>Igname, manioc et autres tubercules, n.c.a. niv. 1</t>
  </si>
  <si>
    <t>Igname</t>
  </si>
  <si>
    <t>Manioc</t>
  </si>
  <si>
    <t>Autres tubercules, n.c.a. niv. 2</t>
  </si>
  <si>
    <t>Légumes frais, melons ou fraises</t>
  </si>
  <si>
    <t>Légumes feuillus et à tige</t>
  </si>
  <si>
    <t>Artichauts</t>
  </si>
  <si>
    <t>Asperges en production</t>
  </si>
  <si>
    <t>Céleris branches</t>
  </si>
  <si>
    <t>Choux</t>
  </si>
  <si>
    <t>Endives</t>
  </si>
  <si>
    <t>Epinards</t>
  </si>
  <si>
    <t>Poireaux</t>
  </si>
  <si>
    <t>Salades</t>
  </si>
  <si>
    <t>Autres légumes feuillus et à tige, n.c.a. niv. 1</t>
  </si>
  <si>
    <t>Légumes cultivés pour le fruit</t>
  </si>
  <si>
    <t>Fraises</t>
  </si>
  <si>
    <t>Aubergines</t>
  </si>
  <si>
    <t>Cucurbitacées</t>
  </si>
  <si>
    <t>Tomate</t>
  </si>
  <si>
    <t>Poivron, piment, gombo</t>
  </si>
  <si>
    <t>Banane plantain</t>
  </si>
  <si>
    <t>Racines, bulbes et tubercules</t>
  </si>
  <si>
    <t>Carottes</t>
  </si>
  <si>
    <t>Navet potager</t>
  </si>
  <si>
    <t>Ail</t>
  </si>
  <si>
    <t>Oignon et échalote</t>
  </si>
  <si>
    <t>Betterave potagère</t>
  </si>
  <si>
    <t>Radis</t>
  </si>
  <si>
    <t>Céleri rave</t>
  </si>
  <si>
    <t>Salsifis et scorsonère</t>
  </si>
  <si>
    <t>Légumes à cosse</t>
  </si>
  <si>
    <t>Petits pois</t>
  </si>
  <si>
    <t>Haricots frais</t>
  </si>
  <si>
    <t>Légumes à cosse d'origine tropicale</t>
  </si>
  <si>
    <t>Maïs doux</t>
  </si>
  <si>
    <t>Légumes secs</t>
  </si>
  <si>
    <t>Haricots secs (y compris semences)</t>
  </si>
  <si>
    <t>Lentilles (y compris semences)</t>
  </si>
  <si>
    <t>Pois secs (pois de casserie) (y compris semences)</t>
  </si>
  <si>
    <t>Champignons et truffes</t>
  </si>
  <si>
    <t>Champignons cultivés</t>
  </si>
  <si>
    <t>Truffes</t>
  </si>
  <si>
    <t>tonnes de protéines végétales</t>
  </si>
  <si>
    <t>2019  BETAIL</t>
  </si>
  <si>
    <t>Part du cheptel breton ( %)</t>
  </si>
  <si>
    <t>Production totale (tête)</t>
  </si>
  <si>
    <t>Poids moyen (kg net/tête)</t>
  </si>
  <si>
    <t>Poids produit (tonne équivalent carcasse)</t>
  </si>
  <si>
    <t>Produit</t>
  </si>
  <si>
    <t>Bovins</t>
  </si>
  <si>
    <t>Porcins</t>
  </si>
  <si>
    <t>Caprins</t>
  </si>
  <si>
    <t>Ovins</t>
  </si>
  <si>
    <t>Vaches de réforme laitières</t>
  </si>
  <si>
    <t>Vaches de réforme nourrices</t>
  </si>
  <si>
    <t>Total vaches de réforme</t>
  </si>
  <si>
    <t>Génisses laitières de plus de 2 ans</t>
  </si>
  <si>
    <t>Génisses viande de plus de 2 ans</t>
  </si>
  <si>
    <t>Total génisses de plus de 2 ans</t>
  </si>
  <si>
    <t>Génisses laitières de 1 à 2 ans</t>
  </si>
  <si>
    <t>Génisses viande 1 à 2 ans</t>
  </si>
  <si>
    <t>Total génisses de 1 à 2 ans</t>
  </si>
  <si>
    <t>Génisses de 8 mois à 1 an</t>
  </si>
  <si>
    <t>Total génisses</t>
  </si>
  <si>
    <t>Mâles de plus de 2 ans</t>
  </si>
  <si>
    <t>Mâles de 1 à 2 ans</t>
  </si>
  <si>
    <t>Mâles de 8 mois à 1 an</t>
  </si>
  <si>
    <t>Total mâles</t>
  </si>
  <si>
    <t>Veaux de boucherie laitiers</t>
  </si>
  <si>
    <t>Veaux de boucherie viande</t>
  </si>
  <si>
    <t>Total veaux de boucherie</t>
  </si>
  <si>
    <t>Ensemble bovins</t>
  </si>
  <si>
    <t>Porcelets</t>
  </si>
  <si>
    <t>Porcs charcutiers</t>
  </si>
  <si>
    <t>Truies et verrats de réforme</t>
  </si>
  <si>
    <t>Ensemble porcins</t>
  </si>
  <si>
    <t>Chevreaux de lait</t>
  </si>
  <si>
    <t>Autres chevreaux</t>
  </si>
  <si>
    <t>Caprins de réforme</t>
  </si>
  <si>
    <t>Ensemble caprins</t>
  </si>
  <si>
    <t>Agneaux de lait</t>
  </si>
  <si>
    <t>Autres agneaux</t>
  </si>
  <si>
    <t>Moutons et ovins de réforme</t>
  </si>
  <si>
    <t>Ensemble ovins</t>
  </si>
  <si>
    <t>t pro / tec</t>
  </si>
  <si>
    <t xml:space="preserve">Poids produit (tec)   </t>
  </si>
  <si>
    <t>17 grammes de protéines pour 100 gr de porc</t>
  </si>
  <si>
    <t>170 g. de protéines pour 1 kg de porc</t>
  </si>
  <si>
    <t>170 kg de protéines pour une tonne de porc</t>
  </si>
  <si>
    <t>Soit 0,170 tonne de protéines par tonne (tec) de porc</t>
  </si>
  <si>
    <r>
      <rPr>
        <b/>
        <sz val="11"/>
        <rFont val="Arial"/>
        <family val="2"/>
      </rPr>
      <t>Tonne poids fini</t>
    </r>
    <r>
      <rPr>
        <sz val="11"/>
        <rFont val="Arial"/>
        <family val="2"/>
      </rPr>
      <t>, tonnage correspondant au volume réellement vendu dans les circuits de distribution. Des coefficient de TPF/TEC ont été estimés par l’INRA en 2003 pour chaque espèce :</t>
    </r>
  </si>
  <si>
    <t>https://www.meat-and-livestock.com/index.php/fr/viandes/le-boeuf/boeuf-carcasse</t>
  </si>
  <si>
    <t>Rendement de la carcasse :</t>
  </si>
  <si>
    <t xml:space="preserve">C’est le rapport entre le poids de la carcasse et le poids vif. Ainsi un bœuf qui pèse 740 kg vif produit une </t>
  </si>
  <si>
    <t xml:space="preserve">carcasse de 400 kg environ, soit un rendement en carcasse de 54%. Après désossage et préparation et parage </t>
  </si>
  <si>
    <t xml:space="preserve">on obtient autour de 240 kg de viande soit un rendement en viande nette de 60%. La « tonne équivalent </t>
  </si>
  <si>
    <t xml:space="preserve">carcasse », obtenue grâce à divers coefficients de conversion, est l’unité permettant de comparer et </t>
  </si>
  <si>
    <t>d’additionner des morceaux avec os, désossés ou transformés.</t>
  </si>
  <si>
    <t>2019 OEUFS</t>
  </si>
  <si>
    <t>Nombre moyen de pondeuses (1000 têtes)</t>
  </si>
  <si>
    <t>Production moyenne (oeuf/an)</t>
  </si>
  <si>
    <t>Production totale (1000 oeufs)</t>
  </si>
  <si>
    <t>52 – PdL</t>
  </si>
  <si>
    <t>53 – RB4</t>
  </si>
  <si>
    <t>Oeufs de consommation</t>
  </si>
  <si>
    <t>Oeufs à couver</t>
  </si>
  <si>
    <t>RB4</t>
  </si>
  <si>
    <t xml:space="preserve">Génétique de la qualité de l’œuf </t>
  </si>
  <si>
    <t>INRAE</t>
  </si>
  <si>
    <t>Poids 50 g sans coquille</t>
  </si>
  <si>
    <t xml:space="preserve">la sélection en lignée pure et du croisement a permis d’améliorer le nombre d’œufs tout en stabilisant le poids d’œuf à un niveau élevé         (62 g en moyenne). </t>
  </si>
  <si>
    <t>Vendée</t>
  </si>
  <si>
    <t>Sarthe</t>
  </si>
  <si>
    <t>Mayenne</t>
  </si>
  <si>
    <t>Maine &amp; Loire</t>
  </si>
  <si>
    <t>Loire Atlantique</t>
  </si>
  <si>
    <t xml:space="preserve">  % part Loire Atlantique</t>
  </si>
  <si>
    <t>2019   VOLAILLES</t>
  </si>
  <si>
    <t>Production totale (1000 têtes)</t>
  </si>
  <si>
    <t>Poids moyen (kg net/1000 têtes)</t>
  </si>
  <si>
    <t>Coqs et poules de réforme</t>
  </si>
  <si>
    <t>Poulets de chair (mâles et femelles) et coquelets</t>
  </si>
  <si>
    <t>Canards gras</t>
  </si>
  <si>
    <t>dont foies gras de canards</t>
  </si>
  <si>
    <t>Canards à rôtir</t>
  </si>
  <si>
    <t>Dindes et dindons</t>
  </si>
  <si>
    <t>Oies grasses</t>
  </si>
  <si>
    <t>dont foies gras d'oies</t>
  </si>
  <si>
    <t>Oies à rôtir</t>
  </si>
  <si>
    <t>Pintades</t>
  </si>
  <si>
    <t>Cailles d'élevage</t>
  </si>
  <si>
    <t>Lapins</t>
  </si>
  <si>
    <t>TEC</t>
  </si>
  <si>
    <t>2019 LAIT</t>
  </si>
  <si>
    <t>BRETAGNE</t>
  </si>
  <si>
    <t>Livraisons à l'industrie (hl)</t>
  </si>
  <si>
    <t>Fabrication de produits fermiers (hl)</t>
  </si>
  <si>
    <t>dont livraisons à l'industrie de produits fermiers (hl)</t>
  </si>
  <si>
    <t>Vente directe et autoconsommation de lait entier (hl)</t>
  </si>
  <si>
    <t>Production finale (hl)</t>
  </si>
  <si>
    <t>Taux butyreux (g/l)</t>
  </si>
  <si>
    <t>Matière protéique (kg/m³)</t>
  </si>
  <si>
    <t>Matière protéique (g/l)</t>
  </si>
  <si>
    <t>Lait de vache</t>
  </si>
  <si>
    <t>Lait de chèvre</t>
  </si>
  <si>
    <t>Lait de brebis</t>
  </si>
  <si>
    <t>Production finale (m³)</t>
  </si>
  <si>
    <t xml:space="preserve"> kilogrammes de protéines</t>
  </si>
  <si>
    <t xml:space="preserve"> tonnes de protéines</t>
  </si>
  <si>
    <t>Production finale (tonnes)</t>
  </si>
  <si>
    <t>Matière protéique (kg/t)</t>
  </si>
  <si>
    <t>densité moyenne du lait brut</t>
  </si>
  <si>
    <t xml:space="preserve"> grammes dans une tonne</t>
  </si>
  <si>
    <t xml:space="preserve"> jours dans l’année</t>
  </si>
  <si>
    <t xml:space="preserve"> Habitants en 2050</t>
  </si>
  <si>
    <t>Protéines disponibles</t>
  </si>
  <si>
    <t xml:space="preserve"> g/j/hab</t>
  </si>
  <si>
    <t>2019   POISSON</t>
  </si>
  <si>
    <t>VENTES ANNUELLES DECLAREES EN HALLE A MAREE   -   2018/2019</t>
  </si>
  <si>
    <t>Evolution</t>
  </si>
  <si>
    <t>Halle à marée</t>
  </si>
  <si>
    <t>Quantités vendues (Tonnes)</t>
  </si>
  <si>
    <t>Valeurs (k€)</t>
  </si>
  <si>
    <t>Prix moyen (€/kg)</t>
  </si>
  <si>
    <t>Quantités %</t>
  </si>
  <si>
    <t>Valeur %</t>
  </si>
  <si>
    <t>Prix moyen %</t>
  </si>
  <si>
    <t>Cancale</t>
  </si>
  <si>
    <t>St Malo</t>
  </si>
  <si>
    <t>Erquy</t>
  </si>
  <si>
    <t xml:space="preserve">St Quay Portrieux </t>
  </si>
  <si>
    <t>Roscoff</t>
  </si>
  <si>
    <t>Brest</t>
  </si>
  <si>
    <t>Douarnenez</t>
  </si>
  <si>
    <t>Audierne</t>
  </si>
  <si>
    <t xml:space="preserve">St Guénolé </t>
  </si>
  <si>
    <t xml:space="preserve">Le Guilvinec </t>
  </si>
  <si>
    <t>Loctudy</t>
  </si>
  <si>
    <t>Concarneau</t>
  </si>
  <si>
    <t>Lorient</t>
  </si>
  <si>
    <t>Quiberon</t>
  </si>
  <si>
    <t xml:space="preserve">La Turballe </t>
  </si>
  <si>
    <t>Le Croisic</t>
  </si>
  <si>
    <t>Autres ports</t>
  </si>
  <si>
    <t>Hors criées</t>
  </si>
  <si>
    <t xml:space="preserve">2 871 </t>
  </si>
  <si>
    <t xml:space="preserve">1 104 </t>
  </si>
  <si>
    <t>TOTAL</t>
  </si>
  <si>
    <t xml:space="preserve">623 760 </t>
  </si>
  <si>
    <t xml:space="preserve">173 812 </t>
  </si>
  <si>
    <t>V</t>
  </si>
  <si>
    <t xml:space="preserve">La Rochelle </t>
  </si>
  <si>
    <t>LES SABLES D'OLONNE 8 010 46 105 5,76 7 106 42 307 5,95 -11% -8% 3%</t>
  </si>
  <si>
    <t xml:space="preserve">Les Sables d'Olonne </t>
  </si>
  <si>
    <t>BOULOGNE/MER 19 845 44 207 2,23 19 052 41 192 2,16 -4% -7% -3%</t>
  </si>
  <si>
    <t>Royan</t>
  </si>
  <si>
    <t>ST JEAN DE LUZ 8 126 27 468 3,38 8 366 25 351 3,03 3% -8% -10%</t>
  </si>
  <si>
    <t>Oléron</t>
  </si>
  <si>
    <t>OLERON 4 281 26 209 6,12 4 107 25 043 6,10 -4% -4% 0%</t>
  </si>
  <si>
    <t>Noirmoutier</t>
  </si>
  <si>
    <t>PORT EN BESSIN 9 650 22 924 2,38 8 886 23 075 2,60 -8% 1% 9%</t>
  </si>
  <si>
    <t>St Gilles Croix de Vie</t>
  </si>
  <si>
    <t>GRANVILLE 9 782 18 420 1,88 7 700 16 317 2,12 -21% -11% 13%</t>
  </si>
  <si>
    <t>Île d’Yeu</t>
  </si>
  <si>
    <t>NOIRMOUTIER 1 699 12 584 7,41 1 682 13 287 7,90 -1% 6% 7%</t>
  </si>
  <si>
    <t>N</t>
  </si>
  <si>
    <t>Fécamp</t>
  </si>
  <si>
    <t>DIEPPE 3 578 10 843 3,03 4 754 12 965 2,73 33% 20% -10%</t>
  </si>
  <si>
    <t>Boulogne</t>
  </si>
  <si>
    <t>CHERBOURG 4 575 12 086 2,64 5 143 12 812 2,49 12% 6% -6%</t>
  </si>
  <si>
    <t>Cherbourg</t>
  </si>
  <si>
    <t>LE GRAU DU ROI 2 289 11 770 5,14 2 413 12 555 5,20 5% 7% 1%</t>
  </si>
  <si>
    <t>Granville</t>
  </si>
  <si>
    <t>SETE 2 367 10 711 4,53 2 389 10 867 4,55 1% 1% 1%</t>
  </si>
  <si>
    <t>Dieppe</t>
  </si>
  <si>
    <t>ARCACHON 1 772 12 497 7,05 1 345 10 853 8,07 -24% -13% 14%</t>
  </si>
  <si>
    <t>Port en Bessin</t>
  </si>
  <si>
    <t>ROYAN 916 8 900 9,72 918 8 862 9,65 0% 0% -1%</t>
  </si>
  <si>
    <t>Grandcamp</t>
  </si>
  <si>
    <t>LA ROCHELLE 1 455 8 006 5,50 1 766 8 403 4,76 21% 5% -14%</t>
  </si>
  <si>
    <t>M</t>
  </si>
  <si>
    <t>Agde</t>
  </si>
  <si>
    <t>FECAMP 3 077 9 280 3,02 2 553 7 750 3,04 -17% -16% 1%</t>
  </si>
  <si>
    <t xml:space="preserve">Le Grau du roi </t>
  </si>
  <si>
    <t>AGDE 1 382 6 529 4,72 1 424 7 357 5,17 3% 13% 9%</t>
  </si>
  <si>
    <t>Sète</t>
  </si>
  <si>
    <t>ST GILLES CROIX DE VIE 1 969 8 157 4,14 1 525 7 135 4,68 -23% -13% 13%</t>
  </si>
  <si>
    <t>Port-la-Nouvelle</t>
  </si>
  <si>
    <t>PORT LA NOUVELLE 1 685 5 316 3,15 1 415 5 538 3,91 -16% 4% 24%</t>
  </si>
  <si>
    <t>B</t>
  </si>
  <si>
    <t>Arcachon</t>
  </si>
  <si>
    <t>GRANDCAMP 3 238 6 703 2,07 2 485 6 172 2,48 -23% -8% 20%</t>
  </si>
  <si>
    <t xml:space="preserve">St Jean de Luz </t>
  </si>
  <si>
    <t>DUNKERQUE 610 4 357 7,15 315 1 529 4,85 -48% -65% -32%</t>
  </si>
  <si>
    <t>ILE D YEU 128 614 4,78 58 256 4,45 -55% -58% -7%</t>
  </si>
  <si>
    <t>A3:F3189</t>
  </si>
  <si>
    <t>Source :</t>
  </si>
  <si>
    <t>https://ciqual.anses.fr/cms/sites/default/files/inline-files/Table Ciqual 2020_FR_2020 07 07.xls</t>
  </si>
  <si>
    <t>Table Ciqual 2020_FR_2020 07 07.xls</t>
  </si>
  <si>
    <t>Ordre</t>
  </si>
  <si>
    <t>alim_code</t>
  </si>
  <si>
    <t>Select</t>
  </si>
  <si>
    <t>alim_nom_fr</t>
  </si>
  <si>
    <t>Protéines, N x 6.25 (g/100 g)</t>
  </si>
  <si>
    <t>SELECT</t>
  </si>
  <si>
    <t>Spiruline (Spirulina sp.), séchée ou déshydratée</t>
  </si>
  <si>
    <t>Qu'est-ce que la table de composition Ciqual ?</t>
  </si>
  <si>
    <t>Nori (Porphyra sp.), séchée ou déshydratée</t>
  </si>
  <si>
    <t>Dulse (Palmaria palmata), séchée ou déshydratée</t>
  </si>
  <si>
    <t xml:space="preserve">La table de composition Ciqual renseigne sur la composition nutritionnelle moyenne des aliments les plus consommés en France. </t>
  </si>
  <si>
    <t>Lichen de mer ou pioca ou goémon rouge (Chondrus crispus), séché ou déshydraté</t>
  </si>
  <si>
    <t>On y trouve par exemple la composition nutritionnelle moyenne d'un yaourt aux fruits (et non celle des yaourts aux fruits</t>
  </si>
  <si>
    <t>Gracilaire ou ogonori (Gracilaria verrucosa), séchée ou déshydratée</t>
  </si>
  <si>
    <t xml:space="preserve">des marques X ou Y). Chaque fiche fournit la composition nutritionnelle en 67 constituants, selon les données disponibles : </t>
  </si>
  <si>
    <t>Laitue de mer (Ulva sp.), séchée ou déshydratée</t>
  </si>
  <si>
    <t xml:space="preserve">protéines, lipides, glucides,  acides gras, sucres, vitamines et minéraux… </t>
  </si>
  <si>
    <t>Wakamé (Undaria pinnatifida), séchée ou déshydratée</t>
  </si>
  <si>
    <t>Ao-nori (Enteromorpha sp.), séchée ou déshydratée</t>
  </si>
  <si>
    <t xml:space="preserve">Les teneurs sont toujours fournies pour 100 g de portion comestible, </t>
  </si>
  <si>
    <t>Wakamé atlantique (Alaria esculenta), séchée ou déshydratée</t>
  </si>
  <si>
    <t>c'est-à-dire sans les os pour la viande, sans le trognon pour la pomme, etc.</t>
  </si>
  <si>
    <t>Kombu royal (Saccharina latissima), séchée ou déshydratée</t>
  </si>
  <si>
    <t>Haricot de mer (Himanthalia elongata), séchée ou déshydratée</t>
  </si>
  <si>
    <t>Pour chaque constituant sont précisés : une teneur moyenne, un minimum et un maximum, ainsi qu'un code de confiance (A= le plus fiable, D= moins fiable).</t>
  </si>
  <si>
    <t>Kombu breton (Laminaria digitata), séchée ou déshydratée</t>
  </si>
  <si>
    <t>Kombu ou kombu japonais (Laminaria japonica), séchée ou déshydratée</t>
  </si>
  <si>
    <t xml:space="preserve">Il est également possible de consulter la table Ciqual en cherchant des informations sur un constituant donné, en cherchant par exemple la liste des aliments </t>
  </si>
  <si>
    <t>Fucus vésiculeux (Fucus serratus ou Fucus vesiculosus), séché ou déshydraté</t>
  </si>
  <si>
    <t>les plus riches en calcium ou des aliments pauvres en sodium.</t>
  </si>
  <si>
    <t>Ascophylle noueux ou goémon noir (Ascophyllum nodosum), séché ou déshydraté</t>
  </si>
  <si>
    <t>Agar (algue), séché</t>
  </si>
  <si>
    <t>Agar (algue), cru</t>
  </si>
  <si>
    <t>Ail, cru</t>
  </si>
  <si>
    <t>Lait entier, UHT</t>
  </si>
  <si>
    <t>Petits pois, crus</t>
  </si>
  <si>
    <t>Artichaut, cru</t>
  </si>
  <si>
    <t>Salsifis, surgelé, cru</t>
  </si>
  <si>
    <t>Asperge, verte, crue</t>
  </si>
  <si>
    <t>Haricot vert, cru</t>
  </si>
  <si>
    <t>Avocat, pulpe, cru</t>
  </si>
  <si>
    <t>Céleri-rave, cru</t>
  </si>
  <si>
    <t>Oignon jaune, cru</t>
  </si>
  <si>
    <t>Aubergine, crue</t>
  </si>
  <si>
    <t>Oignon, cru</t>
  </si>
  <si>
    <t>Potiron, cru</t>
  </si>
  <si>
    <t>Radis rouge, cru</t>
  </si>
  <si>
    <t>Navet, pelé, cru</t>
  </si>
  <si>
    <t>Carotte, crue</t>
  </si>
  <si>
    <t>Lupin, graine crue</t>
  </si>
  <si>
    <t>Fève, sèche</t>
  </si>
  <si>
    <t>Lentille, sèche</t>
  </si>
  <si>
    <t>Pois cassé, sec</t>
  </si>
  <si>
    <t>Haricot blanc, sec</t>
  </si>
  <si>
    <t>Haricot flageolet, vert, sec</t>
  </si>
  <si>
    <t>Fève, pelée, surgelée, crue</t>
  </si>
  <si>
    <t>Haricot flageolet, surgelé</t>
  </si>
  <si>
    <t>Lentille, germée</t>
  </si>
  <si>
    <t>Fève, fraîche, surgelée</t>
  </si>
  <si>
    <t>Fève à écosser, fraîche</t>
  </si>
  <si>
    <t>Calmar ou calamar ou encornet, cru</t>
  </si>
  <si>
    <t>Huître creuse, crue</t>
  </si>
  <si>
    <t>Huître, sans précision, crue</t>
  </si>
  <si>
    <t>Oeuf, jaune (jaune d'oeuf), cru</t>
  </si>
  <si>
    <t>Oeuf, cru</t>
  </si>
  <si>
    <t>Oeuf, blanc (blanc d'oeuf), cru</t>
  </si>
  <si>
    <t>Avoine, crue</t>
  </si>
  <si>
    <t>Quinoa, cru</t>
  </si>
  <si>
    <t>Orge entière, crue</t>
  </si>
  <si>
    <t>Blé dur entier, cru</t>
  </si>
  <si>
    <t>Sarrasin entier, cru</t>
  </si>
  <si>
    <t>Mil entier, cru</t>
  </si>
  <si>
    <t>Sorgho entier, cru</t>
  </si>
  <si>
    <t>Seigle entier, cru</t>
  </si>
  <si>
    <t>Maïs entier, cru</t>
  </si>
  <si>
    <t>Blé dur précuit, grains entiers, cuit, non salé</t>
  </si>
  <si>
    <t>Flocons d'avoine, bouillis/cuits à l'eau</t>
  </si>
  <si>
    <t>Maquereau espagnol ou maquereau blanc ou billard, cru</t>
  </si>
  <si>
    <t>Saumon, cru, élevage</t>
  </si>
  <si>
    <t>Lieu noir, surgelé, cru</t>
  </si>
  <si>
    <t>Bar commun ou loup, cru, sans précision</t>
  </si>
  <si>
    <t>Cabillaud, cru</t>
  </si>
  <si>
    <t>Maquereau, cru</t>
  </si>
  <si>
    <t>Sole, crue</t>
  </si>
  <si>
    <t>Hareng, cru</t>
  </si>
  <si>
    <t>Lieu jaune ou colin, cru</t>
  </si>
  <si>
    <t>Merlu, cru</t>
  </si>
  <si>
    <t>Lotte ou baudroie, crue</t>
  </si>
  <si>
    <t>Pomme de terre, sans peau, crue</t>
  </si>
  <si>
    <t>Mouton, viande, crue</t>
  </si>
  <si>
    <t>Boeuf, basse-côte, crue</t>
  </si>
  <si>
    <t>Boeuf, côte, crue</t>
  </si>
  <si>
    <t>Veau, steak haché 15% MG, cru</t>
  </si>
  <si>
    <t>Poulet, cuisse, viande et peau, cru</t>
  </si>
  <si>
    <t>Porc, poitrine, crue</t>
  </si>
  <si>
    <t>Flocon d'avoine</t>
  </si>
  <si>
    <t>Coquille Saint-Jacques, noix et corail, crue</t>
  </si>
  <si>
    <t>OK</t>
  </si>
  <si>
    <t>Beurre à 39-41% MG, léger, doux</t>
  </si>
  <si>
    <t>&lt; 0,5</t>
  </si>
  <si>
    <t>Matière grasse laitière à 20% MG, légère, "à tartiner", doux</t>
  </si>
  <si>
    <t>Beurre à 60-62% MG, à teneur réduite en matière grasse, demi-sel</t>
  </si>
  <si>
    <t>Beurre à teneur en matière grasse inconnue (allégé ou non), demi-sel (aliment moyen)</t>
  </si>
  <si>
    <t>Beurre à 80% MG, demi-sel</t>
  </si>
  <si>
    <t>Beurre à 82% MG, doux, tendre</t>
  </si>
  <si>
    <t>Beurre à 82% MG, doux</t>
  </si>
  <si>
    <t>Beurre ou assimilé à teneur en matière grasse inconnue, doux (aliment moyen)</t>
  </si>
  <si>
    <t>Beurre à 60-62% MG, à teneur réduite en matière grasse, doux</t>
  </si>
  <si>
    <t>Beurre à 80% MG, salé</t>
  </si>
  <si>
    <t>Matière grasse laitière à 25% MG, légère, "à tartiner", doux</t>
  </si>
  <si>
    <t>Beurre ou assimilé allégé (léger ou à teneur reduite en matière grasse), doux (aliment moyen)</t>
  </si>
  <si>
    <t>Huile de beurre ou Beurre concentré</t>
  </si>
  <si>
    <t>Ananas au jus d'ananas, appertisé, non égoutté</t>
  </si>
  <si>
    <t>Ananas au jus d'ananas, égoutté, appertisé</t>
  </si>
  <si>
    <t>Ananas au sirop léger, appertisé, égoutté</t>
  </si>
  <si>
    <t>Ananas au sirop léger, appertisé, non égoutté</t>
  </si>
  <si>
    <t>Ananas, pulpe, cru</t>
  </si>
  <si>
    <t>Canneberge ou cranberry, séchée, sucrée</t>
  </si>
  <si>
    <t>Citron, pulpe, cru</t>
  </si>
  <si>
    <t>Compote de pomme, allégée en sucres</t>
  </si>
  <si>
    <t>Compote, tout type de fruits</t>
  </si>
  <si>
    <t>Compote, tout type de fruits, allégée en sucres</t>
  </si>
  <si>
    <t>Macédoine ou cocktail ou salade de fruits, au sirop léger, appertisé, égoutté</t>
  </si>
  <si>
    <t>Macédoine ou cocktail ou salade de fruits, au sirop léger, appertisé, non égoutté</t>
  </si>
  <si>
    <t>Macédoine ou cocktail ou salade de fruits, au sirop, appertisé, égoutté</t>
  </si>
  <si>
    <t>Macédoine ou cocktail ou salade de fruits, au sirop, appertisé, non égoutté</t>
  </si>
  <si>
    <t>Poire au sirop léger, appertisée, égouttée</t>
  </si>
  <si>
    <t>Poire Conférence, pulpe, crue</t>
  </si>
  <si>
    <t>Poire Williams, pulpe, crue</t>
  </si>
  <si>
    <t>Pomelo (dit Pamplemousse), pulpe, cru</t>
  </si>
  <si>
    <t>Pomme Chantecler, pulpe, crue</t>
  </si>
  <si>
    <t>Pomme Gala, pulpe, crue</t>
  </si>
  <si>
    <t>Pomme Golden, pulpe et peau, crue</t>
  </si>
  <si>
    <t>Pomme Golden, pulpe, crue</t>
  </si>
  <si>
    <t>Pomme Granny Smith, pulpe et peau, crue</t>
  </si>
  <si>
    <t>Pomme Granny Smith, pulpe, crue</t>
  </si>
  <si>
    <t>Pomme Pink lady, pulpe, crue</t>
  </si>
  <si>
    <t>Pomme, pulpe, rôtie/cuite au four</t>
  </si>
  <si>
    <t>Purée de fruits, tout type de fruits, type "compote sans sucres ajoutés"</t>
  </si>
  <si>
    <t>Jus de mandarine commune, pur jus filtré pasteurisé, prélevée à la Martinique</t>
  </si>
  <si>
    <t>-</t>
  </si>
  <si>
    <t>Mandarine commune, pulpe, au sirop, appertisée, non égouttée, prélevée à la Martinique</t>
  </si>
  <si>
    <t>Pêche, sèche</t>
  </si>
  <si>
    <t>Jus de carambole, prélevé à la Martinique, jus filtré</t>
  </si>
  <si>
    <t>Banane, pulpe, sèche</t>
  </si>
  <si>
    <t>Raisin, sec</t>
  </si>
  <si>
    <t>Figue, sèche</t>
  </si>
  <si>
    <t>Abricot, dénoyauté, sec</t>
  </si>
  <si>
    <t>Tamarin, fruit mûr, pulpe, cru</t>
  </si>
  <si>
    <t>Abricot, dénoyauté, sec, moelleux (réhydraté à 35-45%)</t>
  </si>
  <si>
    <t>Mélange apéritif de fruits exotiques, sec</t>
  </si>
  <si>
    <t>Fruit de la passion ou maracudja, pulpe et pépins, cru</t>
  </si>
  <si>
    <t>Jacques, pulpe, cru, prélevé à la Martinique</t>
  </si>
  <si>
    <t>Datte, pulpe et peau, sèche</t>
  </si>
  <si>
    <t>Anone ou chérimole, pulpe, crue</t>
  </si>
  <si>
    <t>Pruneau, sec</t>
  </si>
  <si>
    <t>Goyave, pulpe, crue</t>
  </si>
  <si>
    <t>Kumquat, sans pépin, cru</t>
  </si>
  <si>
    <t>Groseille, crue</t>
  </si>
  <si>
    <t>Pomme cannelle,  pulpe, crue, prélevée à la Martinique</t>
  </si>
  <si>
    <t>Dourian, pulpe, cru</t>
  </si>
  <si>
    <t>Grenade, pulpe et pépins, crue</t>
  </si>
  <si>
    <t>Mûre noire (du mûrier), crue</t>
  </si>
  <si>
    <t>Citron, zeste, cru</t>
  </si>
  <si>
    <t>Cassis, cru</t>
  </si>
  <si>
    <t>Longan, pulpe, cru</t>
  </si>
  <si>
    <t>Mangue verte, pulpe, crue, prélevée à la Martinique</t>
  </si>
  <si>
    <t>Mango moussache, pulpe, cru, prélevé à la Martinique</t>
  </si>
  <si>
    <t>Mûre (de ronce), surgelée, crue</t>
  </si>
  <si>
    <t>Figue, crue</t>
  </si>
  <si>
    <t>Framboise, crue</t>
  </si>
  <si>
    <t>Framboise, surgelée, crue</t>
  </si>
  <si>
    <t>Nectarine ou brugnon, pulpe et peau, crue</t>
  </si>
  <si>
    <t>Carambole, pulpe, crue</t>
  </si>
  <si>
    <t>Citron vert ou Lime, pulpe, cru</t>
  </si>
  <si>
    <t>Litchi, pulpe, cru</t>
  </si>
  <si>
    <t>Melon cantaloup (par ex.: Charentais, de Cavaillon) pulpe, cru</t>
  </si>
  <si>
    <t>Mûre (de ronce), crue</t>
  </si>
  <si>
    <t>Purée de pommes, type "compote sans sucres ajoutés"</t>
  </si>
  <si>
    <t>Fruits rouges, crus (framboises, fraises, groseilles, cassis)</t>
  </si>
  <si>
    <t>Griotte, crue</t>
  </si>
  <si>
    <t>Jus de fruit de la passion ou maracudja, prélevé à la Martinique, pur jus</t>
  </si>
  <si>
    <t>Melon, pulpe, cru, prélevé à la Martinique</t>
  </si>
  <si>
    <t>Pêche, pulpe et peau, crue</t>
  </si>
  <si>
    <t>Banane, pulpe, crue</t>
  </si>
  <si>
    <t>Chips d'abricot pays, pulpe, prélevé à la Martinique</t>
  </si>
  <si>
    <t>Abricot au sirop léger, appertisé, égoutté</t>
  </si>
  <si>
    <t>Ananas Victoria ou ananas Queen Victoria, pulpe crue, prélevé à La Réunion Ananas comosus (L.) merr var. Queen)</t>
  </si>
  <si>
    <t>Prune Reine-Claude, crue</t>
  </si>
  <si>
    <t>Jus de moubin, pur jus, prélevé à la Martinique</t>
  </si>
  <si>
    <t>Kaki, pulpe, cru</t>
  </si>
  <si>
    <t>Kiwi, pulpe et graines, cru</t>
  </si>
  <si>
    <t>Pomme liane, pulpe, crue, prélevée à la Martinique</t>
  </si>
  <si>
    <t>Myrtille, crue</t>
  </si>
  <si>
    <t>Goyave, pulpe, purée, prélevée à la Martinique</t>
  </si>
  <si>
    <t>Abricot au sirop léger, appertisé, non égoutté</t>
  </si>
  <si>
    <t>Abricot, dénoyauté, cru</t>
  </si>
  <si>
    <t>Cerise, dénoyautée, crue</t>
  </si>
  <si>
    <t>Clémentine ou Mandarine, pulpe, crue</t>
  </si>
  <si>
    <t>Nectarine ou brugnon, blanche, pulpe et peau, crue</t>
  </si>
  <si>
    <t>Coulis de fruits rouges (framboises, fraises, groseilles, cassis)</t>
  </si>
  <si>
    <t>Pomme cajou, pulpe, crue, prélevée à la Martinique</t>
  </si>
  <si>
    <t>Pomme, sèche</t>
  </si>
  <si>
    <t>Rhubarbe, tige, crue</t>
  </si>
  <si>
    <t>Pastèque, pulpe, crue, prélevée à la Martinique</t>
  </si>
  <si>
    <t>Pomelo (dit Pamplemousse) rose, pulpe, cru</t>
  </si>
  <si>
    <t>Pamplemousse chinois, pulpe, cru</t>
  </si>
  <si>
    <t>Canneberge ou cranberry, crue</t>
  </si>
  <si>
    <t>Groseille à maquereau, crue</t>
  </si>
  <si>
    <t>Mangue José, pulpe, crue, prélevée à La Réunion (Mangifera indica L.)</t>
  </si>
  <si>
    <t>Orange, pulpe, crue</t>
  </si>
  <si>
    <t>Papaye, pulpe, crue</t>
  </si>
  <si>
    <t>Raisin blanc, à gros grain (type Italia ou Dattier), cru</t>
  </si>
  <si>
    <t>Raisin Chasselas, cru</t>
  </si>
  <si>
    <t>Orange amère, pulpe, crue, prélevée à la Martinique</t>
  </si>
  <si>
    <t>Chayote ou christophine ou chouchou, crue</t>
  </si>
  <si>
    <t>Raisin, cru</t>
  </si>
  <si>
    <t>Feijoa, pulpe, crue</t>
  </si>
  <si>
    <t>Mangue julie, pulpe, crue, prélevée à la Martinique</t>
  </si>
  <si>
    <t>Fruit cru (aliment moyen)</t>
  </si>
  <si>
    <t>Jus de citron vert (variété gros calibre), pur jus, prélevé à la Martinique</t>
  </si>
  <si>
    <t>Jus de grenade, prélevée à la Martinique</t>
  </si>
  <si>
    <t>Jus de prune de cythère verte "naine" (variété hybride), fruit mûr, pur jus filtré, prélevée à la Martinique</t>
  </si>
  <si>
    <t>Nectarine ou brugnon, jaune, pulpe et peau, crue</t>
  </si>
  <si>
    <t>Pastèque, pulpe, crue</t>
  </si>
  <si>
    <t>Pêche blanche, pulpe et peau, crue</t>
  </si>
  <si>
    <t>Pêche jaune, pulpe, crue</t>
  </si>
  <si>
    <t>Pomelo (dit Pamplemousse) jaune, pulpe, cru</t>
  </si>
  <si>
    <t>Raisin noir Muscat, cru</t>
  </si>
  <si>
    <t>Myrtille, surgelée, crue</t>
  </si>
  <si>
    <t>Jus de prune de cythère verte "naine" (variété hybride), fruit vert, pur jus filtré, prélevée à la Martinique</t>
  </si>
  <si>
    <t>Prune, crue</t>
  </si>
  <si>
    <t>Jus de corossol, prélevé à la Martinique</t>
  </si>
  <si>
    <t>Ramboutan, pulpe, crue</t>
  </si>
  <si>
    <t>Sureau, baie, crue</t>
  </si>
  <si>
    <t>Fraise, crue</t>
  </si>
  <si>
    <t>Mangue, pulpe, crue</t>
  </si>
  <si>
    <t>Mirabelle, crue</t>
  </si>
  <si>
    <t>Pêche blanche, pulpe, crue</t>
  </si>
  <si>
    <t>Raisin noir, cru</t>
  </si>
  <si>
    <t>Jus de mandarine commune, pur jus filtré, prélevée à la Martinique</t>
  </si>
  <si>
    <t>Jus de mandarine macaque, pur jus filtré, prélevée à la Martinique</t>
  </si>
  <si>
    <t>Orange (variété locale), pulpe, prélevée à la Martinique</t>
  </si>
  <si>
    <t>Prune de cythère, verte ou immature, fruit entier, crue, prélevée à la Martinique</t>
  </si>
  <si>
    <t>Melon miel ou melon honeydew, pulpe, cru</t>
  </si>
  <si>
    <t>Ananas, pulpe, cru , prélevé à la Martinique</t>
  </si>
  <si>
    <t>Cerise acérola, pulpe, crue, prélevée à la Martinique</t>
  </si>
  <si>
    <t>Papaye Colombo (fruit mûr), pulpe sans pépin, crue, prélevée à La Réunion (Carica papaya L.)</t>
  </si>
  <si>
    <t>Prune de cythère, mûre, fruit entier, crue, prélevée à la Martinique</t>
  </si>
  <si>
    <t>Coing, cru</t>
  </si>
  <si>
    <t>Abricot au sirop (sans précision sur léger ou classique), appertisé, égoutté (aliment moyen)</t>
  </si>
  <si>
    <t>Abricot au sirop, appertisé, égoutté</t>
  </si>
  <si>
    <t>Pêche au sirop léger, appertisée, égouttée</t>
  </si>
  <si>
    <t>Salade de fruits, crue</t>
  </si>
  <si>
    <t>Poire, pulpe et peau, crue</t>
  </si>
  <si>
    <t>Abricot pays, pulpe, cru, prélevé à la Martinique</t>
  </si>
  <si>
    <t>Chadèque, pulpe, cru, prélevé à la Martinique</t>
  </si>
  <si>
    <t>Jus de citron punch (variété petit calibre), pur jus, prélevé à la Martinique</t>
  </si>
  <si>
    <t>Jus de prune de cythère verte "géante" (variété locale), fruit vert, pur jus filtré, prélevée à la Martinique</t>
  </si>
  <si>
    <t>Pomme d'eau ou pomme malaca, pulpe, crue, prélevée à la Martinique</t>
  </si>
  <si>
    <t>Jus de pamplemousse (variété locale), pur jus, prélevé à la Martinique</t>
  </si>
  <si>
    <t>Spécialité de fruits divers, sucrée (mélange pulpes et/ou purées de fruits, mais toujours avec autre ingrédient)</t>
  </si>
  <si>
    <t>Pomme Canada, pulpe, crue</t>
  </si>
  <si>
    <t>Rhubarbe, tige, cuite, sucrée</t>
  </si>
  <si>
    <t>Figue de Barbarie, pulpe et graines, crue</t>
  </si>
  <si>
    <t>Jus de lime, pur jus, prélevé à la Martinique</t>
  </si>
  <si>
    <t>Compote, tout type de fruits, allégée en sucres, rayon frais</t>
  </si>
  <si>
    <t>Dessert de fruits, tout type de fruits (en taux de sucres : compotes allégées en sucres &lt; desserts de fruits &lt; compotes allégée)</t>
  </si>
  <si>
    <t>Mango bassignac, pulpe, cru, prélevé à la Martinique</t>
  </si>
  <si>
    <t>Caïmite, pulpe, cru, prélevé à la Martinique</t>
  </si>
  <si>
    <t>Pêche au sirop léger, appertisée, non égouttée</t>
  </si>
  <si>
    <t>Poire au sirop léger, appertisée, non égouttée</t>
  </si>
  <si>
    <t>Poire, pulpe, crue</t>
  </si>
  <si>
    <t>Abricot au sirop, appertisé, non égoutté</t>
  </si>
  <si>
    <t>Jus de prune de cythère verte "géante" (variété locale), fruit mûr, pur jus filtré, prélevée à la Martinique</t>
  </si>
  <si>
    <t>Abricot pays, pulpe, au sirop, appertisé, non égoutté, prélevé à la Martinique</t>
  </si>
  <si>
    <t>Pomme, pulpe, crue</t>
  </si>
  <si>
    <t>Pomme, pulpe, bouillie/cuite à l'eau</t>
  </si>
  <si>
    <t>Compote ou assimilé, tout type de fruits, teneur en sucre (allégée en sucres ou non, sans sucres ajoutés...) inconnue (aliment moyen)</t>
  </si>
  <si>
    <t>Macédoine ou cocktail ou salade de fruits, au sirop (sans précision sur léger ou classique), appertisé, égouttée (aliment moyen)</t>
  </si>
  <si>
    <t>Pomme, pulpe et peau, crue</t>
  </si>
  <si>
    <t>Compote de pomme</t>
  </si>
  <si>
    <t>Jus de carambole, prélevée à la Martinique, jus non filtré</t>
  </si>
  <si>
    <t>Soja, graine entière</t>
  </si>
  <si>
    <t>Cucurbitacées, graine</t>
  </si>
  <si>
    <t>Luzerne, graine</t>
  </si>
  <si>
    <t>Cacahuète, grillée, sans sel ajouté</t>
  </si>
  <si>
    <t>Cacahuète, grillée, salée</t>
  </si>
  <si>
    <t>Cacahuète ou Arachide</t>
  </si>
  <si>
    <t>Amande, mondée, émondée ou blanchie</t>
  </si>
  <si>
    <t>Beurre de cacahuète ou Pâte d'arachide</t>
  </si>
  <si>
    <t>Tournesol, graine</t>
  </si>
  <si>
    <t>Sésame, graine décortiquée</t>
  </si>
  <si>
    <t>Cacahuète, grillée à sec, salée</t>
  </si>
  <si>
    <t>Amande, grillée, salée</t>
  </si>
  <si>
    <t>Lin, graine</t>
  </si>
  <si>
    <t>Tournesol, graine, grillé, salé</t>
  </si>
  <si>
    <t>Amande (avec peau)</t>
  </si>
  <si>
    <t>Pistache, grillée, salée</t>
  </si>
  <si>
    <t>Pistache, grillée</t>
  </si>
  <si>
    <t>Lin, brun, graine</t>
  </si>
  <si>
    <t>Sésame, graine</t>
  </si>
  <si>
    <t>Noix de cajou, grillée à sec, non salée</t>
  </si>
  <si>
    <t>Noix de cajou, grillée, non salée</t>
  </si>
  <si>
    <t>Tahin ou Purée de sésame</t>
  </si>
  <si>
    <t>Sésame, grillé, graine décortiquée</t>
  </si>
  <si>
    <t>Mélange apéritif de graines salées et raisins secs</t>
  </si>
  <si>
    <t>Chia, graine, séchée</t>
  </si>
  <si>
    <t>Noix de cajou, grillée, salée</t>
  </si>
  <si>
    <t>Noisette</t>
  </si>
  <si>
    <t>Noisette grillée</t>
  </si>
  <si>
    <t>Noix du Brésil</t>
  </si>
  <si>
    <t>Pignon de pin</t>
  </si>
  <si>
    <t>Noisette grillée, salée</t>
  </si>
  <si>
    <t>Noix, séchée, cerneaux</t>
  </si>
  <si>
    <t>Arachide, bouillie/cuite à l'eau, salée</t>
  </si>
  <si>
    <t>Mélange apéritif de graines (non salées) et raisins secs</t>
  </si>
  <si>
    <t>Noix, fraîche</t>
  </si>
  <si>
    <t>Noix de pécan, salées</t>
  </si>
  <si>
    <t>Noix de pécan</t>
  </si>
  <si>
    <t>Mélange apéritif de graines (non salées) et fruits séchés</t>
  </si>
  <si>
    <t>Noix de macadamia</t>
  </si>
  <si>
    <t>Noix de macadamia, grillée, salée</t>
  </si>
  <si>
    <t>Noix de coco, amande, sèche</t>
  </si>
  <si>
    <t>Pâte d'amande, préemballée</t>
  </si>
  <si>
    <t>Farine de châtaigne</t>
  </si>
  <si>
    <t>Noix de coco, amande immature, fraîche</t>
  </si>
  <si>
    <t>Noix de coco, amande mûre, fraîche</t>
  </si>
  <si>
    <t>Luzerne, graine germée</t>
  </si>
  <si>
    <t>Châtaigne, grillée</t>
  </si>
  <si>
    <t>Châtaigne, bouillie/cuite à l'eau</t>
  </si>
  <si>
    <t>Châtaigne ou Marron, appertisé</t>
  </si>
  <si>
    <t>Châtaigne, crue</t>
  </si>
  <si>
    <t>Crème de marrons</t>
  </si>
  <si>
    <t>Crème de marrons vanillée, appertisée</t>
  </si>
  <si>
    <t>Huile d'arachide</t>
  </si>
  <si>
    <t>Huile d'olive vierge extra</t>
  </si>
  <si>
    <t>Huile de tournesol</t>
  </si>
  <si>
    <t>Matière grasse ou graisse végétale solide (type margarine) pour friture</t>
  </si>
  <si>
    <t>Huile végétale (aliment moyen)</t>
  </si>
  <si>
    <t>Huile combinée (mélange d'huiles)</t>
  </si>
  <si>
    <t>Huile combinée, mélange d'huile d'olive et de graines</t>
  </si>
  <si>
    <t>Huile d'amande</t>
  </si>
  <si>
    <t>Huile d'amandes d'abricot</t>
  </si>
  <si>
    <t>Huile d'argan ou d'argane</t>
  </si>
  <si>
    <t>Huile d'avocat</t>
  </si>
  <si>
    <t>Huile de carthame</t>
  </si>
  <si>
    <t>Huile de colza</t>
  </si>
  <si>
    <t>Huile de coton</t>
  </si>
  <si>
    <t>Huile de germe de blé</t>
  </si>
  <si>
    <t>Huile de lin</t>
  </si>
  <si>
    <t>Huile de maïs</t>
  </si>
  <si>
    <t>Huile de noisette</t>
  </si>
  <si>
    <t>Huile de noix</t>
  </si>
  <si>
    <t>Huile de palme raffinée</t>
  </si>
  <si>
    <t>Huile de palme, sans précision</t>
  </si>
  <si>
    <t>Huile de pavot</t>
  </si>
  <si>
    <t>Huile de pépins de raisin</t>
  </si>
  <si>
    <t>Huile de sésame</t>
  </si>
  <si>
    <t>Huile de soja</t>
  </si>
  <si>
    <t>Huile de son de riz</t>
  </si>
  <si>
    <t>Huile ou beurre de cacao</t>
  </si>
  <si>
    <t>Huile ou beurre de karité</t>
  </si>
  <si>
    <t>Huile ou graisse de coco (coprah), raffinée</t>
  </si>
  <si>
    <t>Huile ou graisse de coco (coprah), sans précision</t>
  </si>
  <si>
    <t>Huile ou graisse de palmiste, sans précision</t>
  </si>
  <si>
    <t>Huile pour friture, sans précision</t>
  </si>
  <si>
    <t>Lait en poudre, écrémé</t>
  </si>
  <si>
    <t>Lait en poudre, demi-écrémé</t>
  </si>
  <si>
    <t>Lait en poudre, entier</t>
  </si>
  <si>
    <t>Lait concentré sucré, entier</t>
  </si>
  <si>
    <t>Lait concentré non sucré, entier</t>
  </si>
  <si>
    <t>Lait de brebis, entier</t>
  </si>
  <si>
    <t>Lait de chèvre, demi-écrémé, UHT</t>
  </si>
  <si>
    <t>Lait écrémé, UHT</t>
  </si>
  <si>
    <t>Lait demi-écrémé (ou à teneur en matière grasse légèrement inférieure) à teneur réduite en lactose</t>
  </si>
  <si>
    <t>Lait de chèvre, entier, UHT</t>
  </si>
  <si>
    <t>Lait, teneur en matière grasse inconnue, UHT (aliment moyen)</t>
  </si>
  <si>
    <t>Lait à 1,2% de matière grasse, UHT, enrichi en plusieurs vitamines</t>
  </si>
  <si>
    <t>Lait demi-écrémé, UHT</t>
  </si>
  <si>
    <t>Lait demi-écrémé, UHT, enrichi en vitamine D seulement</t>
  </si>
  <si>
    <t>Lait entier, pasteurisé</t>
  </si>
  <si>
    <t>Lait écrémé, pasteurisé</t>
  </si>
  <si>
    <t>Lait de chèvre, entier, cru</t>
  </si>
  <si>
    <t>Lait demi-écrémé, pasteurisé</t>
  </si>
  <si>
    <t>Lait de jument, entier</t>
  </si>
  <si>
    <t>Carotte, bouillie/cuite à l'eau, fondante</t>
  </si>
  <si>
    <t>Fenouil, cuit à l'étouffée</t>
  </si>
  <si>
    <t>Potiron, rôti/cuit au four</t>
  </si>
  <si>
    <t>Chips de giraumon (variété locale), pulpe, prélevé à la Martinique</t>
  </si>
  <si>
    <t>Chips de giraumon (variété phoenix), pulpe, prélevé à la Martinique</t>
  </si>
  <si>
    <t>Christophine blanche, pulpe, appertisée, non égouttée, prélevée à la Martinique</t>
  </si>
  <si>
    <t>Christophine, pulpe, cuite à la vapeur, surgelée, prélevée à la Martinique</t>
  </si>
  <si>
    <t>Farine de pulpe de patate douce, prélevée à la Martinique</t>
  </si>
  <si>
    <t>Giraumon (variété locale), pulpe, cuit à la vapeur, surgelé, prélevé à la Martinique</t>
  </si>
  <si>
    <t>Giraumon (variété locale), pulpe, râpé, cru, prélevé à la Martinique</t>
  </si>
  <si>
    <t>Giraumon (variété phoenix), pulpe, râpé, cru, prélevé à la Martinique</t>
  </si>
  <si>
    <t>Giraumon (variété phoenix), pulpe, surgelé, cuit à la vapeur, prélevé à la Martinique</t>
  </si>
  <si>
    <t>Gombo, entier, appertisé, non égoutté, prélevé à la Martinique</t>
  </si>
  <si>
    <t>Patate douce, pulpe, blanchie, surgelée, prélevée à la Martinique</t>
  </si>
  <si>
    <t>Pois d'angole, entier, cuit à la vapeur, prélevé à la Martinique</t>
  </si>
  <si>
    <t>Tomate, séchée</t>
  </si>
  <si>
    <t>Champignon, lentin comestible ou shiitaké, séché</t>
  </si>
  <si>
    <t>Oignon, séché</t>
  </si>
  <si>
    <t>Carotte, déshydratée</t>
  </si>
  <si>
    <t>Champignon noir, séché</t>
  </si>
  <si>
    <t>Haricot de Lima, cru</t>
  </si>
  <si>
    <t>Petits pois, bouillis/cuits à l'eau</t>
  </si>
  <si>
    <t>Petits pois, surgelés, crus</t>
  </si>
  <si>
    <t>Petits pois, cuits</t>
  </si>
  <si>
    <t>Champignon, truffe noire, crue</t>
  </si>
  <si>
    <t>Petits pois, surgelés, cuits</t>
  </si>
  <si>
    <t>Petits pois, appertisés, égouttés</t>
  </si>
  <si>
    <t>Petits pois, purée</t>
  </si>
  <si>
    <t>Champignon de Paris ou champignon de couche, sauté/poêlé, sans matière grasse</t>
  </si>
  <si>
    <t>Tomate, concentré, appertisé</t>
  </si>
  <si>
    <t>Chou frisé, cru</t>
  </si>
  <si>
    <t>Tomate, séchée, à l'huile</t>
  </si>
  <si>
    <t>Brocoli, cuit à la vapeur</t>
  </si>
  <si>
    <t>Épinard, surgelé, cuit</t>
  </si>
  <si>
    <t>Chou de Bruxelles, cru</t>
  </si>
  <si>
    <t>Brocoli, cru</t>
  </si>
  <si>
    <t>Petits pois et carottes, surgelés, crus</t>
  </si>
  <si>
    <t>Tomate, double concentré, appertisé</t>
  </si>
  <si>
    <t>Épinard, purée</t>
  </si>
  <si>
    <t>Chou de Bruxelles, surgelé, cuit</t>
  </si>
  <si>
    <t>Pois mange-tout ou pois gourmands, cuits</t>
  </si>
  <si>
    <t>Macédoine de légumes, surgelée, pré-cuite (à recuire)</t>
  </si>
  <si>
    <t>Chou de Bruxelles, surgelé, cru</t>
  </si>
  <si>
    <t>Maïs doux, en épis, cuit</t>
  </si>
  <si>
    <t>Épinard, bouilli/cuit à l'eau</t>
  </si>
  <si>
    <t>Maïs doux, en épis, surgelé, cru</t>
  </si>
  <si>
    <t>Maïs doux, surgelé, cru</t>
  </si>
  <si>
    <t>Chou dur ou chou caraïbe, pulpe, cuit à la vapeur, prélevé à la Martinique</t>
  </si>
  <si>
    <t>Épinard, cuit</t>
  </si>
  <si>
    <t>Chou de Bruxelles, bouilli/cuit à l'eau</t>
  </si>
  <si>
    <t>Champignon, morille, crue</t>
  </si>
  <si>
    <t>Champignon, cèpe, cru</t>
  </si>
  <si>
    <t>Salsifis noir, ou scorsonère d'Espagne, cru</t>
  </si>
  <si>
    <t>Brocoli, surgelé, cuit</t>
  </si>
  <si>
    <t>Petits pois et carottes, surgelés, cuits</t>
  </si>
  <si>
    <t>Pois mange-tout ou pois gourmand, cru</t>
  </si>
  <si>
    <t>Champignon, pleurote, crue</t>
  </si>
  <si>
    <t>Chou romanesco ou brocoli à pomme, cuit</t>
  </si>
  <si>
    <t>Chou romanesco ou brocoli à pomme, cru</t>
  </si>
  <si>
    <t>Pissenlit, cru</t>
  </si>
  <si>
    <t>Épinard, surgelé, cru</t>
  </si>
  <si>
    <t>Maïs doux, appertisé, égoutté</t>
  </si>
  <si>
    <t>Épinard, appertisé, égoutté</t>
  </si>
  <si>
    <t>Haricot mungo germé ou pousse de "soja", cru</t>
  </si>
  <si>
    <t>Courgette, purée</t>
  </si>
  <si>
    <t>Brocoli, surgelé, cru</t>
  </si>
  <si>
    <t>Salsifis, cuit</t>
  </si>
  <si>
    <t>Asperge verte, bouillie/cuite à l'eau</t>
  </si>
  <si>
    <t>Asperge, bouillie/cuite à l'eau</t>
  </si>
  <si>
    <t>Artichaut, cuit à la vapeur sous pression</t>
  </si>
  <si>
    <t>Salsifis, bouilli/cuit à l'eau</t>
  </si>
  <si>
    <t>Champignon de Paris ou champignon de couche, cru</t>
  </si>
  <si>
    <t>Épinard, cru</t>
  </si>
  <si>
    <t>Chou de Bruxelles, cuit</t>
  </si>
  <si>
    <t>Massissi, pulpe, cru, prélevé à la Martinique</t>
  </si>
  <si>
    <t>Roquette, crue</t>
  </si>
  <si>
    <t>Chou-fleur, cuit à la vapeur</t>
  </si>
  <si>
    <t>Poireau, bouilli/cuit à l'eau</t>
  </si>
  <si>
    <t>Cresson alénois, cru</t>
  </si>
  <si>
    <t>Artichaut, cuit</t>
  </si>
  <si>
    <t>Chou vert, cru</t>
  </si>
  <si>
    <t>Bambou, pousse, crue</t>
  </si>
  <si>
    <t>Petits pois et carottes, appertisés, égouttés</t>
  </si>
  <si>
    <t>Asperge, blanche ou violette, pelée, crue</t>
  </si>
  <si>
    <t>Brocoli, bouilli/cuit à l'eau, croquant</t>
  </si>
  <si>
    <t>Brocoli, purée</t>
  </si>
  <si>
    <t>Chou de Bruxelles, appertisé, égoutté</t>
  </si>
  <si>
    <t>Coeur de palmier, appertisé, égoutté</t>
  </si>
  <si>
    <t>Printanière de légumes, surgelée, crue (haricots verts, carottes, pomme de terre, petits pois, oignons)</t>
  </si>
  <si>
    <t>Champignon, tout type, cru</t>
  </si>
  <si>
    <t>Macédoine de légumes, appertisée, égouttée</t>
  </si>
  <si>
    <t>Champignon, rosé des prés, cru</t>
  </si>
  <si>
    <t>Champignon, chanterelle ou girolle, crue</t>
  </si>
  <si>
    <t>Légumes, mélange surgelé, crus</t>
  </si>
  <si>
    <t>Cresson, feuille, cru, prélevé à la Martinique</t>
  </si>
  <si>
    <t>Igname saint martin, pulpe, cuit à la vapeur, prélevé à la Martinique</t>
  </si>
  <si>
    <t>Pois mange-tout ou pois gourmand, bouilli/cuit à l'eau</t>
  </si>
  <si>
    <t>Champignon de Paris ou champignon de couche, appertisé, égoutté</t>
  </si>
  <si>
    <t>Brocoli, bouilli/cuit à l'eau, fondant</t>
  </si>
  <si>
    <t>Haricot beurre, bouilli/cuit à l'eau</t>
  </si>
  <si>
    <t>Champignon de Paris ou champignon de couche, bouilli/cuit à l'eau</t>
  </si>
  <si>
    <t>Crosne, cuit</t>
  </si>
  <si>
    <t>Échalote, cuite</t>
  </si>
  <si>
    <t>Légume cuit (aliment moyen)</t>
  </si>
  <si>
    <t>Brocoli, cuit</t>
  </si>
  <si>
    <t>Chou-fleur, surgelé, cru</t>
  </si>
  <si>
    <t>Cresson de fontaine, cru</t>
  </si>
  <si>
    <t>Artichaut, fond, surgelé, cru</t>
  </si>
  <si>
    <t>Épinard, jeunes pousses pour salades, cru</t>
  </si>
  <si>
    <t>Légumes pour couscous, surgelés, crus</t>
  </si>
  <si>
    <t>Tomate, coulis, appertisé (purée de tomates mi-réduite à 11%)</t>
  </si>
  <si>
    <t>Asperge, pelée, crue</t>
  </si>
  <si>
    <t>Igname jaune, pulpe, cuit à la vapeur, prélevé à la Martinique</t>
  </si>
  <si>
    <t>Champignon, oronge vraie, crue</t>
  </si>
  <si>
    <t>Échalote, sautée/poêlée sans matière grasse</t>
  </si>
  <si>
    <t>Haricot beurre, surgelé, cru</t>
  </si>
  <si>
    <t>Haricot vert, cuit</t>
  </si>
  <si>
    <t>Mâche, crue</t>
  </si>
  <si>
    <t>Mesclun ou salade, mélange de jeunes pousses</t>
  </si>
  <si>
    <t>Haricot vert, surgelé, cru</t>
  </si>
  <si>
    <t>Haricot vert, surgelé, cuit</t>
  </si>
  <si>
    <t>Légumes (3-4 sortes en mélange), purée</t>
  </si>
  <si>
    <t>Panais, cuit à l'étouffée</t>
  </si>
  <si>
    <t>Haricot plat, cru</t>
  </si>
  <si>
    <t>Chicorée verte, crue</t>
  </si>
  <si>
    <t>Chou frisé, cuit</t>
  </si>
  <si>
    <t>Champignon, tout type, appertisé, égoutté</t>
  </si>
  <si>
    <t>Gombo, fruit, cuit</t>
  </si>
  <si>
    <t>Piment, cru</t>
  </si>
  <si>
    <t>Haricot beurre, cru</t>
  </si>
  <si>
    <t>Oseille, crue</t>
  </si>
  <si>
    <t>Chou-fleur, cru</t>
  </si>
  <si>
    <t>Échalote, crue</t>
  </si>
  <si>
    <t>Artichaut, coeur, appertisé, égoutté</t>
  </si>
  <si>
    <t>Champignon de Paris ou champignon de couche, surgelé, cru</t>
  </si>
  <si>
    <t>Chou-rave, bouilli/cuit à l'eau</t>
  </si>
  <si>
    <t>Gombo, entier, cuit à la vapeur, prélevé à la Martinique</t>
  </si>
  <si>
    <t>Chou-rave, cru</t>
  </si>
  <si>
    <t>Haricot vert, bouilli/cuit à l'eau</t>
  </si>
  <si>
    <t>Betterave rouge, crue</t>
  </si>
  <si>
    <t>Haricot mungo germé ou pousse de "soja", appertisé, égoutté</t>
  </si>
  <si>
    <t>Haricots verts, purée</t>
  </si>
  <si>
    <t>Brèdes chou de Chine ou bok choy ou pak choï, tiges et feuilles, cuites à la vapeur, prélevées à La Réunion (Brassica rapa subsp. Chinensis)</t>
  </si>
  <si>
    <t>Oignon rouge, sauté/poêlé sans matière grasse</t>
  </si>
  <si>
    <t>Igname cousse-couche, pulpe, cuit à la vapeur, prélevé à la Martinique</t>
  </si>
  <si>
    <t>Chou vert, bouilli/cuit à l'eau</t>
  </si>
  <si>
    <t>Bambou, pousses, appertisées, égouttées</t>
  </si>
  <si>
    <t>Chou-fleur, surgelé, cuit</t>
  </si>
  <si>
    <t>Chou-fleur, cuit</t>
  </si>
  <si>
    <t>Champignon, lentin comestible ou shiitaké, cuit</t>
  </si>
  <si>
    <t>Oignon blanc ou jaune, sauté/poêlé sans matière grasse</t>
  </si>
  <si>
    <t>Panais, cru</t>
  </si>
  <si>
    <t>Chou chinois (pak-choi ou pé-tsai), cuit</t>
  </si>
  <si>
    <t>Légumes pour couscous, cuits</t>
  </si>
  <si>
    <t>Chou rouge, bouilli/cuit à l'eau</t>
  </si>
  <si>
    <t>Artichaut, appertisé, égoutté</t>
  </si>
  <si>
    <t>Courgette, pulpe et peau, rôtie/cuite au four</t>
  </si>
  <si>
    <t>Poireau, cru</t>
  </si>
  <si>
    <t>Patate douce, pulpe, cuite à la vapeur, prélevée à la Martinique</t>
  </si>
  <si>
    <t>Salade ou chicorée frisée, crue</t>
  </si>
  <si>
    <t>Asperge blanche, bouillie/cuite à l'eau</t>
  </si>
  <si>
    <t>Betterave rouge, cuite</t>
  </si>
  <si>
    <t>Carotte, purée cuisinée à la crème, préemballée</t>
  </si>
  <si>
    <t>Légumes pour potages, surgelés, crus</t>
  </si>
  <si>
    <t>Poireau, surgelé, cru</t>
  </si>
  <si>
    <t>Chicorée rouge, crue</t>
  </si>
  <si>
    <t>Courge hokkaïdo, pulpe, crue</t>
  </si>
  <si>
    <t>Crosne, surgelé, cru</t>
  </si>
  <si>
    <t>Poivron rouge, cuit</t>
  </si>
  <si>
    <t>Tomate, purée, appertisée</t>
  </si>
  <si>
    <t>Chou blanc, cru</t>
  </si>
  <si>
    <t>Chou chinois ou pak-choi ou pé-tsai, cru</t>
  </si>
  <si>
    <t>Céleri-rave, purée</t>
  </si>
  <si>
    <t>Aubergine, cuite</t>
  </si>
  <si>
    <t>Haricot vert, appertisé, égoutté</t>
  </si>
  <si>
    <t>Panais, cuit</t>
  </si>
  <si>
    <t>Aubergine, pulpe et peau, rôtie/cuite au four</t>
  </si>
  <si>
    <t>Oignon rouge, cru</t>
  </si>
  <si>
    <t>Potimarron, pulpe, cuit à l'étouffée</t>
  </si>
  <si>
    <t>Tomate cerise, crue</t>
  </si>
  <si>
    <t>Céleri-rave, cuit</t>
  </si>
  <si>
    <t>Laitue, crue</t>
  </si>
  <si>
    <t>Oignon, cuit</t>
  </si>
  <si>
    <t>Tétragone cornue, cuite</t>
  </si>
  <si>
    <t>Fruit à pain, pulpe, cuit à la vapeur, prélevé à la Martinique</t>
  </si>
  <si>
    <t>Banane plantain, crue</t>
  </si>
  <si>
    <t>Batavia, crue</t>
  </si>
  <si>
    <t>Poivron vert, sauté/poêlé sans matière grasse</t>
  </si>
  <si>
    <t>Salsifis, appertisé, égoutté</t>
  </si>
  <si>
    <t>Scarole, crue</t>
  </si>
  <si>
    <t>Laitue romaine, crue</t>
  </si>
  <si>
    <t>Christophine à peau verte, pulpe, cuite à la vapeur, prélevée à la Martinique</t>
  </si>
  <si>
    <t>Courge doubeurre (butternut), pulpe, cuite</t>
  </si>
  <si>
    <t>Courgette, pulpe et peau, crue</t>
  </si>
  <si>
    <t>Topinambour, pulpe, cuit à la vapeur, prélevé à la Martinique</t>
  </si>
  <si>
    <t>Haricot beurre, appertisé, égoutté</t>
  </si>
  <si>
    <t>Christophine à peau blanche, pulpe, cuite à la vapeur, prélevée à la Martinique</t>
  </si>
  <si>
    <t>Artichaut, fond, appertisé, égoutté</t>
  </si>
  <si>
    <t>Tomate verte, crue</t>
  </si>
  <si>
    <t>Tomate, pulpe, appertisée</t>
  </si>
  <si>
    <t>Chou rouge, cuit à l'étouffée</t>
  </si>
  <si>
    <t>Courgette, pulpe et peau, surgelée, crue</t>
  </si>
  <si>
    <t>Endive, crue</t>
  </si>
  <si>
    <t>Julienne ou brunoise de légumes, surgelée, crue</t>
  </si>
  <si>
    <t>Rutabaga, cru</t>
  </si>
  <si>
    <t>Dachine, pulpe, cuit à la vapeur, prélevé à la Martinique</t>
  </si>
  <si>
    <t>Chou rouge, cru</t>
  </si>
  <si>
    <t>Endive, rôtie/cuite au four</t>
  </si>
  <si>
    <t>Fenouil, bouilli/cuit à l'eau</t>
  </si>
  <si>
    <t>Oignon nouveau ou oignon frais ou cébette, sauté/poêlé sans matière grasse</t>
  </si>
  <si>
    <t>Salade feuille de chêne, crue</t>
  </si>
  <si>
    <t>Salade sucrine, crue</t>
  </si>
  <si>
    <t>Ti nain, pulpe, cuit à la vapeur, prélevé à la Martinique</t>
  </si>
  <si>
    <t>Courge, crue</t>
  </si>
  <si>
    <t>Fondue de poireau</t>
  </si>
  <si>
    <t>Giraumon (variété locale), pulpe, cuit à la vapeur, prélevé à la Martinique</t>
  </si>
  <si>
    <t>Poireau, cuit</t>
  </si>
  <si>
    <t>Potiron, appertisé, égoutté</t>
  </si>
  <si>
    <t>Tomate, pelée, appertisée, égouttée</t>
  </si>
  <si>
    <t>Banane jaune, pulpe, cuite à la vapeur, prélevée à la Martinique</t>
  </si>
  <si>
    <t>Courge musquée, pulpe, cuite</t>
  </si>
  <si>
    <t>Poivron rouge, cru</t>
  </si>
  <si>
    <t>Potimarron, pulpe, bouilli/cuit à l'eau</t>
  </si>
  <si>
    <t>Tomate, entière, crue, prélevée à la Martinique</t>
  </si>
  <si>
    <t>Chou vert, cuit</t>
  </si>
  <si>
    <t>Giraumon (variété phoenix), pulpe, cuit à la vapeur, prélevé à la Martinique</t>
  </si>
  <si>
    <t>Laitue iceberg, crue</t>
  </si>
  <si>
    <t>Légumes pour ratatouille, surgelés</t>
  </si>
  <si>
    <t>Salade verte, crue, sans assaisonnement</t>
  </si>
  <si>
    <t>Bette ou blette, crue</t>
  </si>
  <si>
    <t>Chou blanc, bouilli/cuit à l'eau</t>
  </si>
  <si>
    <t>Citrouille, pulpe, crue</t>
  </si>
  <si>
    <t>Courge doubeurre (butternut), pulpe, crue</t>
  </si>
  <si>
    <t>Fenouil, cru</t>
  </si>
  <si>
    <t>Oignon, surgelé, cru</t>
  </si>
  <si>
    <t>Poivron jaune, sauté/poêlé sans matière grasse</t>
  </si>
  <si>
    <t>Tomate, rôtie/cuite au four</t>
  </si>
  <si>
    <t>Tomate, pulpe et peau, bouillie/cuite à l'eau</t>
  </si>
  <si>
    <t>Céleri rave, bouilli/cuit à l'eau</t>
  </si>
  <si>
    <t>Poivron jaune, cru</t>
  </si>
  <si>
    <t>Poivron rouge, sauté/poêlé sans matière grasse</t>
  </si>
  <si>
    <t>Radis noir, cru</t>
  </si>
  <si>
    <t>Courgette, pulpe et peau, cuite</t>
  </si>
  <si>
    <t>Rutabaga, cuit</t>
  </si>
  <si>
    <t>Poivron vert, cuit</t>
  </si>
  <si>
    <t>Poivron rouge, appertisé, égoutté</t>
  </si>
  <si>
    <t>Navet, cuit</t>
  </si>
  <si>
    <t>Bette ou blette, côte et feuille, bouillie/cuite à l'eau</t>
  </si>
  <si>
    <t>Carotte, purée</t>
  </si>
  <si>
    <t>Tomate, pulpe et peau, rôtie/cuite au four</t>
  </si>
  <si>
    <t>Tomate, crue</t>
  </si>
  <si>
    <t>Céleri branche, cuit</t>
  </si>
  <si>
    <t>Navet, surgelé, cru</t>
  </si>
  <si>
    <t>Poivron vert, cru</t>
  </si>
  <si>
    <t>Potiron, cuit</t>
  </si>
  <si>
    <t>Poivron, vert, jaune ou rouge, cru</t>
  </si>
  <si>
    <t>Cardon, cuit</t>
  </si>
  <si>
    <t>Carotte, bouillie/cuite à l'eau, croquante</t>
  </si>
  <si>
    <t>Céleri branche, cuit à l'étouffée</t>
  </si>
  <si>
    <t>Courge melonnette, pulpe, crue</t>
  </si>
  <si>
    <t>Navet, bouilli/cuit à l'eau</t>
  </si>
  <si>
    <t>Concombre, pulpe avec graines, cru, prélevé à la Martinique</t>
  </si>
  <si>
    <t>Bette ou blette, cuite</t>
  </si>
  <si>
    <t>Cardon, cru</t>
  </si>
  <si>
    <t>Carotte, appertisée, égouttée</t>
  </si>
  <si>
    <t>Papaye, pulpe, crue, prélevée à la Martinique</t>
  </si>
  <si>
    <t>Salicorne (Salicornia sp.), fraîche</t>
  </si>
  <si>
    <t>Courge spaghetti, pulpe, cuite</t>
  </si>
  <si>
    <t>Concombre, pulpe et peau, cru</t>
  </si>
  <si>
    <t>Courge spaghetti, pulpe, crue</t>
  </si>
  <si>
    <t>Carotte, cuite à la vapeur</t>
  </si>
  <si>
    <t>Carotte, surgelée, crue</t>
  </si>
  <si>
    <t>Céleri branche, appertisé, égoutté</t>
  </si>
  <si>
    <t>Céleri branche, cru</t>
  </si>
  <si>
    <t>Chayote ou christophine ou chouchou, pulpe avec pépins, cuite à la vapeur, prélevée à La Réunion (Sechium edule)</t>
  </si>
  <si>
    <t>Papaye, pulpe, cuite à la vapeur, prélevée à la Martinique</t>
  </si>
  <si>
    <t>Potimarron, pulpe, cru</t>
  </si>
  <si>
    <t>Chayote ou christophine ou chouchou, bouillie/cuite à l'eau</t>
  </si>
  <si>
    <t>Kamanioc, pulpe, cuit à la vapeur, prélevé à la Martinique</t>
  </si>
  <si>
    <t>Carotte, surgelée, cuite</t>
  </si>
  <si>
    <t>Concombre, pulpe, cru</t>
  </si>
  <si>
    <t>Carotte, cuite</t>
  </si>
  <si>
    <t>Courge musquée, pulpe, crue</t>
  </si>
  <si>
    <t>Tomate côtelée ou coeur de boeuf, crue</t>
  </si>
  <si>
    <t>Tomate grappe, crue</t>
  </si>
  <si>
    <t>Tomate ronde, crue</t>
  </si>
  <si>
    <t>Concombre, pulpe, cru, prélevé à la Martinique</t>
  </si>
  <si>
    <t>Gombo, pulpe, blanchi, surgelé, prélevé à la Martinique</t>
  </si>
  <si>
    <t>Lentille corail, sèche</t>
  </si>
  <si>
    <t>Lentille blonde, sèche</t>
  </si>
  <si>
    <t>Lentille verte, sèche</t>
  </si>
  <si>
    <t>Haricot mungo, sec</t>
  </si>
  <si>
    <t>Haricot rouge, sec</t>
  </si>
  <si>
    <t>Pois chiche, sec</t>
  </si>
  <si>
    <t>Lentille corail, bouillie/cuite à l'eau</t>
  </si>
  <si>
    <t>Lentille verte, bouillie/cuite à l'eau</t>
  </si>
  <si>
    <t>Lentille blonde, bouillie/cuite à l'eau</t>
  </si>
  <si>
    <t>Haricot coco, bouilli/cuit à l'eau</t>
  </si>
  <si>
    <t>Haricot rouge, bouilli/cuit à l'eau</t>
  </si>
  <si>
    <t>Lentille, bouillie/cuite à l'eau</t>
  </si>
  <si>
    <t>Pois cassé, bouilli/cuit à l'eau</t>
  </si>
  <si>
    <t>Légume sec, cuit (aliment moyen)</t>
  </si>
  <si>
    <t>Haricot rouge, appertisé, égoutté</t>
  </si>
  <si>
    <t>Pois chiche, bouilli/cuit à l'eau</t>
  </si>
  <si>
    <t>Fève, bouillie/cuite à l'eau</t>
  </si>
  <si>
    <t>Haricot mungo, bouilli/cuit à l'eau</t>
  </si>
  <si>
    <t>Haricot blanc, bouilli/cuit à l'eau</t>
  </si>
  <si>
    <t>Haricot flageolet, bouilli/cuit à l'eau</t>
  </si>
  <si>
    <t>Pois chiche, appertisé, égoutté</t>
  </si>
  <si>
    <t>Haricot blanc, appertisé, égoutté</t>
  </si>
  <si>
    <t>Fève, pelée, surgelée, cuite à l'eau</t>
  </si>
  <si>
    <t>Lentille, cuisinée, appertisée, égouttée</t>
  </si>
  <si>
    <t>Haricot flageolet, appertisé, égouttés</t>
  </si>
  <si>
    <t>Haricot flageolet, vert, bouilli/cuit à l'eau</t>
  </si>
  <si>
    <t>Fève, surgelée, bouillie/cuite à l'eau</t>
  </si>
  <si>
    <t>Bulot ou Buccin, cru</t>
  </si>
  <si>
    <t>Crevette, surgelée, crue</t>
  </si>
  <si>
    <t>Crevette rose, crue</t>
  </si>
  <si>
    <t>Crevette, crue</t>
  </si>
  <si>
    <t>Crabe, cru</t>
  </si>
  <si>
    <t>Langoustine, crue</t>
  </si>
  <si>
    <t>Coquille Saint-Jacques, noix, crue</t>
  </si>
  <si>
    <t>Homard, cru</t>
  </si>
  <si>
    <t>Langouste, crue</t>
  </si>
  <si>
    <t>Pétoncle ou Peigne du Pérou, noix, crue</t>
  </si>
  <si>
    <t>Pecten d'Amérique ou Peigne du canada, noix, crue</t>
  </si>
  <si>
    <t>Grenouille, cuisse, crue</t>
  </si>
  <si>
    <t>Seiche, crue</t>
  </si>
  <si>
    <t>Escargot, cru</t>
  </si>
  <si>
    <t>Écrevisse, crue</t>
  </si>
  <si>
    <t>Ormeau, cru</t>
  </si>
  <si>
    <t>Poulpe, cru</t>
  </si>
  <si>
    <t>Clam, Praire ou Palourde, cru</t>
  </si>
  <si>
    <t>Moule commune, crue</t>
  </si>
  <si>
    <t>Moule de Méditerranée, crue</t>
  </si>
  <si>
    <t>Huître plate, crue</t>
  </si>
  <si>
    <t>Vermicelle de soja, cuite, non salée</t>
  </si>
  <si>
    <t>&lt; 0,63</t>
  </si>
  <si>
    <t>Vermicelle de soja, sèche</t>
  </si>
  <si>
    <t>Blé tendre entier ou froment, cru</t>
  </si>
  <si>
    <t>Blé de Khorasan, cru</t>
  </si>
  <si>
    <t>Épeautre, cru</t>
  </si>
  <si>
    <t>Pâtes sèches, aux oeufs, crues</t>
  </si>
  <si>
    <t>Mélange de céréales et légumineuses, cru</t>
  </si>
  <si>
    <t>Blé dur précuit, entier, cru</t>
  </si>
  <si>
    <t>Amarante, crue</t>
  </si>
  <si>
    <t>Graine de couscous (semoule de blé dur précuite), crue</t>
  </si>
  <si>
    <t>Pâtes ou nouilles asiatiques au blé et aux oeufs, crues, nature</t>
  </si>
  <si>
    <t>Pâtes sèches standard, crues</t>
  </si>
  <si>
    <t>Pâtes sèches, au blé complet, crues</t>
  </si>
  <si>
    <t>Pâtes, sans gluten, à base de lentilles corail, cuites à l'eau, non salées</t>
  </si>
  <si>
    <t>Boulgour de blé, cru</t>
  </si>
  <si>
    <t>Semoule de blé dur, crue</t>
  </si>
  <si>
    <t>Riz sauvage, cru</t>
  </si>
  <si>
    <t>Pâtes fraîches, aux oeufs, crues</t>
  </si>
  <si>
    <t>Orge perlée, crue</t>
  </si>
  <si>
    <t>Frik (blé dur immature concassé), cru</t>
  </si>
  <si>
    <t>Riz rouge, cru</t>
  </si>
  <si>
    <t>Riz thaï ou basmati, cru</t>
  </si>
  <si>
    <t>Blé germé, cru</t>
  </si>
  <si>
    <t>Polenta ou semoule de maïs, précuite, sèche</t>
  </si>
  <si>
    <t>Vermicelle de riz, sèche</t>
  </si>
  <si>
    <t>Riz, mélange de variétés (blanc, complet, rouge, sauvage, etc.), cru</t>
  </si>
  <si>
    <t>Riz blanc étuvé, cru</t>
  </si>
  <si>
    <t>Riz blanc, cru</t>
  </si>
  <si>
    <t>Riz complet, cru</t>
  </si>
  <si>
    <t>Pâtes sèches, sans gluten, crues</t>
  </si>
  <si>
    <t>Gnocchi, cuit (aliment moyen)</t>
  </si>
  <si>
    <t>Pâtes fraîches, aux oeufs, cuites, non salées</t>
  </si>
  <si>
    <t>Gnocchi à la semoule, cru</t>
  </si>
  <si>
    <t>Gnocchi à la semoule, cuit</t>
  </si>
  <si>
    <t>Nouilles asiatiques cuites, aromatisées</t>
  </si>
  <si>
    <t>Gnocchi à la pomme de terre, cuit</t>
  </si>
  <si>
    <t>Graine de couscous (semoule de blé dur précuite), cuite, non salée</t>
  </si>
  <si>
    <t>Quinoa, bouilli/cuit à l'eau, non salé</t>
  </si>
  <si>
    <t>Pâtes sèches, aux oeufs, cuites, non salées</t>
  </si>
  <si>
    <t>Pâtes sèches, au blé complet, cuites, non salées</t>
  </si>
  <si>
    <t>Gnocchi à la pomme de terre, cru</t>
  </si>
  <si>
    <t>Pâtes sèches standard, cuites, non salées</t>
  </si>
  <si>
    <t>Boulgour de blé, cuit, non salé</t>
  </si>
  <si>
    <t>Riz sauvage, cuit, non salé</t>
  </si>
  <si>
    <t>Mil, cuit, non salé</t>
  </si>
  <si>
    <t>Pâtes ou nouilles asiatiques au blé, cuites, nature, non salées</t>
  </si>
  <si>
    <t>Semoule de blé dur, cuite, non salée</t>
  </si>
  <si>
    <t>Riz rouge, cuit, non salé</t>
  </si>
  <si>
    <t>Pâtes, sans gluten, à base de riz et maïs, cuites à l'eau, non salées</t>
  </si>
  <si>
    <t>Riz complet, cuit, non salé</t>
  </si>
  <si>
    <t>Pâtes sèches, sans gluten, cuites, non salées</t>
  </si>
  <si>
    <t>Riz blanc étuvé, cuit, non salé</t>
  </si>
  <si>
    <t>Riz blanc, cuit, non salé</t>
  </si>
  <si>
    <t>Riz thaï, cuit, non salé</t>
  </si>
  <si>
    <t>Riz thaï ou basmati, cuit, non salé</t>
  </si>
  <si>
    <t>Riz basmati, cuit, non salé</t>
  </si>
  <si>
    <t>Orge perlée, bouilli/cuite à l'eau, non salée</t>
  </si>
  <si>
    <t>Frik (blé dur immature concassé), cuit, non salé</t>
  </si>
  <si>
    <t>Vermicelle de riz, cuite, non salée</t>
  </si>
  <si>
    <t>Polenta ou semoule de maïs, cuite, non salée</t>
  </si>
  <si>
    <t>Morue, salée, sèche</t>
  </si>
  <si>
    <t>Thon germon ou thon blanc, cru</t>
  </si>
  <si>
    <t>Thon albacore ou thon jaune, cru</t>
  </si>
  <si>
    <t>Rouget-barbet de roche, vapeur</t>
  </si>
  <si>
    <t>Thon, cru</t>
  </si>
  <si>
    <t>Roussette ou petite roussette ou saumonette, crue</t>
  </si>
  <si>
    <t>Thon rouge, cru</t>
  </si>
  <si>
    <t>Bonite, crue</t>
  </si>
  <si>
    <t>Thon listao ou Bonite à ventre rayé, cru</t>
  </si>
  <si>
    <t>Bar commun ou loup (Méditerranée), cru, élevage</t>
  </si>
  <si>
    <t>Raie, crue</t>
  </si>
  <si>
    <t>Flétan de l'Atlantique ou flétan blanc, cru</t>
  </si>
  <si>
    <t>Dorade rose, ou daurade rose, crue</t>
  </si>
  <si>
    <t>Saumon, cru, sauvage</t>
  </si>
  <si>
    <t>Dorade royale ou daurade ou vraie daurade, crue, élevage</t>
  </si>
  <si>
    <t>Requin, cru</t>
  </si>
  <si>
    <t>Corégone lavaret, cru</t>
  </si>
  <si>
    <t>Dorade grise, ou daurade grise, ou griset, crue</t>
  </si>
  <si>
    <t>Vivaneau, cru</t>
  </si>
  <si>
    <t>Bar rayé ou bar d'Amérique, cru</t>
  </si>
  <si>
    <t>Grondin perlon, cru</t>
  </si>
  <si>
    <t>Bar commun ou loup (Méditerranée), cru, sauvage</t>
  </si>
  <si>
    <t>Mulet, cru</t>
  </si>
  <si>
    <t>Carrelet ou plie, cru</t>
  </si>
  <si>
    <t>Corb, cru</t>
  </si>
  <si>
    <t>Orphie commune, crue</t>
  </si>
  <si>
    <t>Carangue, cru</t>
  </si>
  <si>
    <t>Cardine franche, crue</t>
  </si>
  <si>
    <t>Saint-Pierre, cru</t>
  </si>
  <si>
    <t>Omble chevalier, cru</t>
  </si>
  <si>
    <t>Sprat, cru</t>
  </si>
  <si>
    <t>Tacaud, cru</t>
  </si>
  <si>
    <t>Chinchard gras, cru</t>
  </si>
  <si>
    <t>Truite de mer, crue</t>
  </si>
  <si>
    <t>Sardine, crue</t>
  </si>
  <si>
    <t>Truite d'élevage, crue</t>
  </si>
  <si>
    <t>Julienne ou Lingue, crue</t>
  </si>
  <si>
    <t>Truite saumonée, crue</t>
  </si>
  <si>
    <t>Perche du Nil, crue</t>
  </si>
  <si>
    <t>Chinchard, cru</t>
  </si>
  <si>
    <t>Grondin, cru</t>
  </si>
  <si>
    <t>Truite arc en ciel, crue, élevage</t>
  </si>
  <si>
    <t>Espadon, cru</t>
  </si>
  <si>
    <t>Lingue bleue ou Lingue, crue</t>
  </si>
  <si>
    <t>Rascasse, crue</t>
  </si>
  <si>
    <t>Brochet, cru</t>
  </si>
  <si>
    <t>Lieu noir, cru</t>
  </si>
  <si>
    <t>Merlan, cru</t>
  </si>
  <si>
    <t>Sébaste du nord, ou grand sébaste, ou dorade sébaste, ou daurade sébaste, crue</t>
  </si>
  <si>
    <t>Capelan, cru</t>
  </si>
  <si>
    <t>Chinchard maigre, cru</t>
  </si>
  <si>
    <t>Hareng gras, cru</t>
  </si>
  <si>
    <t>Anchois commun, cru</t>
  </si>
  <si>
    <t>Mérou, cru</t>
  </si>
  <si>
    <t>Rouget-barbet de roche, cru</t>
  </si>
  <si>
    <t>Congre, cru</t>
  </si>
  <si>
    <t>Hareng maigre, cru</t>
  </si>
  <si>
    <t>Limande, crue</t>
  </si>
  <si>
    <t>Sandre, cru</t>
  </si>
  <si>
    <t>Turbot d'élevage, cru</t>
  </si>
  <si>
    <t>Dorade royale, ou daurade ou vraie daurade, crue, sauvage</t>
  </si>
  <si>
    <t>Tilapia, cru</t>
  </si>
  <si>
    <t>Sabre, cru</t>
  </si>
  <si>
    <t>Saupe, crue</t>
  </si>
  <si>
    <t>Bogue, crue</t>
  </si>
  <si>
    <t>Perche, crue</t>
  </si>
  <si>
    <t>Turbot, cru</t>
  </si>
  <si>
    <t>Hoki, tout lieu de pêche, cru</t>
  </si>
  <si>
    <t>Lotte de rivière, crue</t>
  </si>
  <si>
    <t>Carpe, crue, élevage</t>
  </si>
  <si>
    <t>Esturgeon, cru</t>
  </si>
  <si>
    <t>Coulirou, cru</t>
  </si>
  <si>
    <t>Éperlan, cru</t>
  </si>
  <si>
    <t>Joëls (petits poissons entiers) pour friture, crus</t>
  </si>
  <si>
    <t>Églefin, cru</t>
  </si>
  <si>
    <t>Turbot sauvage, cru</t>
  </si>
  <si>
    <t>Denté, cru</t>
  </si>
  <si>
    <t>Limande-sole, crue</t>
  </si>
  <si>
    <t>Brème, cru</t>
  </si>
  <si>
    <t>Baudroie rousse ou Lotte, crue</t>
  </si>
  <si>
    <t>Bar ou loup de l'Atlantique, cru</t>
  </si>
  <si>
    <t>Lieu ou colin d'Alaska, cru</t>
  </si>
  <si>
    <t>Loup tacheté, cru</t>
  </si>
  <si>
    <t>Rouget-barbet, filet avec peau, surgelé, cru (Thaïlande, Sénégal…)</t>
  </si>
  <si>
    <t>Anguille, crue</t>
  </si>
  <si>
    <t>Merlu blanc du Cap, surgelé, cru</t>
  </si>
  <si>
    <t>Sole tropicale ou Sole langue, crue</t>
  </si>
  <si>
    <t>Grenadier bleu ou hoki de Nouvelle-Zélande, cru</t>
  </si>
  <si>
    <t>Grenadier (de roche), cru</t>
  </si>
  <si>
    <t>Merlu, filet, surgelé, cru</t>
  </si>
  <si>
    <t>Empereur, filet, sans peau, cru</t>
  </si>
  <si>
    <t>Flétan du Groënland ou flétan noir ou flétan commun, cru</t>
  </si>
  <si>
    <t>Pangasius ou Poisson-chat, cru</t>
  </si>
  <si>
    <t>Lompe, crue</t>
  </si>
  <si>
    <t>Foie de morue, cru</t>
  </si>
  <si>
    <t>Pomme de terre, flocons déshydratés, au lait ou à la crème</t>
  </si>
  <si>
    <t>Pomme de terre, flocons déshydratés, nature</t>
  </si>
  <si>
    <t>Chips de pommes de terre et assimilés nature ou aromatisées, allégées en matière grasse</t>
  </si>
  <si>
    <t>Chips de pommes de terre nature ou aromatisées, standard</t>
  </si>
  <si>
    <t>Chips de pommes de terre nature ou aromatisées, à l'ancienne</t>
  </si>
  <si>
    <t>Pomme de terre dauphine, surgelée, crue</t>
  </si>
  <si>
    <t>Pomme de terre dauphine, surgelée, cuite</t>
  </si>
  <si>
    <t>Frites de pommes de terre, surgelées, rôties/cuites au four</t>
  </si>
  <si>
    <t>Frites de pommes de terre, surgelées, préfrites, pour cuisson micro-ondes</t>
  </si>
  <si>
    <t>Pomme de terre duchesse, surgelée, cuite</t>
  </si>
  <si>
    <t>Frites de pommes de terre, surgelées, cuites en friteuse</t>
  </si>
  <si>
    <t>Potatoes ou Wedges ou Quartiers de pommes de terre épicés, surgelées, cuites</t>
  </si>
  <si>
    <t>Frites de pommes de terre, surgelées, préfrites, pour cuisson en friteuse</t>
  </si>
  <si>
    <t>Pomme de terre noisette, surgelée, cuite</t>
  </si>
  <si>
    <t>Pomme de terre sautée/rissolée, pré-frite, surgelée, cuite</t>
  </si>
  <si>
    <t>Pomme de terre duchesse, surgelée, crue</t>
  </si>
  <si>
    <t>Pomme de terre noisette, surgelée, crue</t>
  </si>
  <si>
    <t>Pomme de terre, purée à base de flocons, reconstituée avec lait demi-écrémé et eau, non salée</t>
  </si>
  <si>
    <t>Pomme de terre sautée/poêlée à la graisse de canard</t>
  </si>
  <si>
    <t>Pomme de terre poêlée, avec matière grasse</t>
  </si>
  <si>
    <t>Pomme de terre, rôtie/cuite au four</t>
  </si>
  <si>
    <t>Frites de pommes de terre, surgelées, préfrites, pour cuisson rôtie/ au four</t>
  </si>
  <si>
    <t>Rostis ou Galette de pomme de terre</t>
  </si>
  <si>
    <t>Pomme de terre sautée/ rissolée, pré-frites, surgelée, crue</t>
  </si>
  <si>
    <t>Pomme de terre, purée (aliment moyen)</t>
  </si>
  <si>
    <t>Pomme de terre, cuite (aliment moyen)</t>
  </si>
  <si>
    <t>Pomme de terre, sans peau, rôtie/cuite au four</t>
  </si>
  <si>
    <t>Topinambour, cru</t>
  </si>
  <si>
    <t>Pomme de terre, purée à base de flocons, reconstituée avec lait entier, matière grasse</t>
  </si>
  <si>
    <t>Pomme de terre nouvelle, crue</t>
  </si>
  <si>
    <t>Pomme de terre, purée, avec lait et beurre, non salée</t>
  </si>
  <si>
    <t>Pomme de terre primeur, sans peau, bouillie/cuite à l'eau</t>
  </si>
  <si>
    <t>Pomme de terre de conservation, sans peau, bouillie/cuite à l'eau</t>
  </si>
  <si>
    <t>Pomme de terre, bouillie/cuite à l'eau</t>
  </si>
  <si>
    <t>Topinambour, cuit</t>
  </si>
  <si>
    <t>Pomme de terre vapeur, sous vide</t>
  </si>
  <si>
    <t>Patate douce, cuite</t>
  </si>
  <si>
    <t>Igname, épluchée, crue</t>
  </si>
  <si>
    <t>Patate douce, crue</t>
  </si>
  <si>
    <t>Taro, tubercule, cru</t>
  </si>
  <si>
    <t>Igname, épluchée, bouillie/cuite à l'eau</t>
  </si>
  <si>
    <t>Pomme de terre, appertisée, égouttée</t>
  </si>
  <si>
    <t>Pomme de terre nouvelle, bouillie/cuite à l'eau</t>
  </si>
  <si>
    <t>Manioc, racine crue</t>
  </si>
  <si>
    <t>Patate douce, purée, cuisinée à la crème</t>
  </si>
  <si>
    <t>Fruit à pain, cru</t>
  </si>
  <si>
    <t>Banane plantain, cuite</t>
  </si>
  <si>
    <t>Manioc, racine cuite</t>
  </si>
  <si>
    <t>Taro, tubercule, cuit</t>
  </si>
  <si>
    <t>Tapioca ou Perles du Japon, cru</t>
  </si>
  <si>
    <t>Veau, rôti, cru</t>
  </si>
  <si>
    <t>Poulet, filet, sans peau, cru, label rouge</t>
  </si>
  <si>
    <t>Pintade, poitrine, crue</t>
  </si>
  <si>
    <t>Poulet, filet, sans peau, cru, bio</t>
  </si>
  <si>
    <t>Dinde, escalope, crue</t>
  </si>
  <si>
    <t>Boeuf, à bourguignon ou pot-au-feu, cru</t>
  </si>
  <si>
    <t>Cerf, cru</t>
  </si>
  <si>
    <t>Dinde, viande et peau, crue</t>
  </si>
  <si>
    <t>Poulet, filet, sans peau, cru</t>
  </si>
  <si>
    <t>Faisan, viande, cru</t>
  </si>
  <si>
    <t>Faisan, viande et peau, cru</t>
  </si>
  <si>
    <t>Boeuf, tende de tranche, crue</t>
  </si>
  <si>
    <t>Chevreuil, cru</t>
  </si>
  <si>
    <t>Boeuf, rond de gîte, cru</t>
  </si>
  <si>
    <t>Pintade, crue</t>
  </si>
  <si>
    <t>Cheval, tende de tranche, crue</t>
  </si>
  <si>
    <t>Porc, carré, cru</t>
  </si>
  <si>
    <t>Oie, viande crue</t>
  </si>
  <si>
    <t>Boeuf, rumsteck, cru</t>
  </si>
  <si>
    <t>Caille, viande, crue</t>
  </si>
  <si>
    <t>Dinde, viande, crue</t>
  </si>
  <si>
    <t>Boeuf, faux-filet, cru</t>
  </si>
  <si>
    <t>Boeuf, joue, crue</t>
  </si>
  <si>
    <t>Porc, rôti filet avec chaînette, cru</t>
  </si>
  <si>
    <t>Porc, rôti, cru</t>
  </si>
  <si>
    <t>Cheval, faux-filet, cru</t>
  </si>
  <si>
    <t>Cheval, entrecôte, crue</t>
  </si>
  <si>
    <t>Boeuf, steak haché 5% MG, cru</t>
  </si>
  <si>
    <t>Boeuf, boule de macreuse, crue</t>
  </si>
  <si>
    <t>Chapon, viande et peau, cru</t>
  </si>
  <si>
    <t>Foie, agneau, cru</t>
  </si>
  <si>
    <t>Lapin de garenne, viande, crue</t>
  </si>
  <si>
    <t>Veau, noix, crue</t>
  </si>
  <si>
    <t>Boeuf, filet, cru</t>
  </si>
  <si>
    <t>Lièvre, viande crue</t>
  </si>
  <si>
    <t>Boeuf, queue, crue</t>
  </si>
  <si>
    <t>Caille, viande et peau, crue</t>
  </si>
  <si>
    <t>Porc, escalope de jambon, crue</t>
  </si>
  <si>
    <t>Poulet fermier, viande et peau, cru</t>
  </si>
  <si>
    <t>Cheval, steak, cru</t>
  </si>
  <si>
    <t>Boeuf, gîte à la noix, cru</t>
  </si>
  <si>
    <t>Dinde, cuisse, viande sans peau, crue</t>
  </si>
  <si>
    <t>Foie, volaille, cru</t>
  </si>
  <si>
    <t>Pintade, cuisse, crue</t>
  </si>
  <si>
    <t>Veau, jarret, cru</t>
  </si>
  <si>
    <t>Boeuf, paleron, cru</t>
  </si>
  <si>
    <t>Porc, filet mignon, cru</t>
  </si>
  <si>
    <t>Porc, filet, maigre, cru</t>
  </si>
  <si>
    <t>Poulet (var. blanc), viande et peau, cru</t>
  </si>
  <si>
    <t>Poulet, poitrine, viande et peau, cru</t>
  </si>
  <si>
    <t>Foie, génisse, cru</t>
  </si>
  <si>
    <t>Boeuf, jarret, cru</t>
  </si>
  <si>
    <t>Porc, jambon sans jarret, sans bateau, découenné, dégraissé, désossé, cru</t>
  </si>
  <si>
    <t>Poule, viande ,crue</t>
  </si>
  <si>
    <t>Porc, longe, crue</t>
  </si>
  <si>
    <t>Sanglier, cru</t>
  </si>
  <si>
    <t>Veau, épaule, crue</t>
  </si>
  <si>
    <t>Veau, escalope, crue</t>
  </si>
  <si>
    <t>Chevreau, cru</t>
  </si>
  <si>
    <t>Foie, porc, cru</t>
  </si>
  <si>
    <t>Veau, filet, cru</t>
  </si>
  <si>
    <t>Boeuf, bavette d'aloyau, crue</t>
  </si>
  <si>
    <t>Boeuf, épaule, crue</t>
  </si>
  <si>
    <t>Lapin, viande crue</t>
  </si>
  <si>
    <t>Poulet, aile, viande et peau, cru</t>
  </si>
  <si>
    <t>Autruche, viande crue</t>
  </si>
  <si>
    <t>Boeuf, steak haché 15% MG, cru</t>
  </si>
  <si>
    <t>Dinde, aile, crue</t>
  </si>
  <si>
    <t>Porc, jambonneau arrière, découenné, dégraisssé, désossé, cru</t>
  </si>
  <si>
    <t>Porc, rouelle de jambon, crue</t>
  </si>
  <si>
    <t>Poulet, viande et peau, cru</t>
  </si>
  <si>
    <t>Boeuf, collier, cru</t>
  </si>
  <si>
    <t>Agneau, gigot, cru</t>
  </si>
  <si>
    <t>Boeuf, steak haché 10% MG, cru</t>
  </si>
  <si>
    <t>Poulet, viande, crue</t>
  </si>
  <si>
    <t>Boeuf, onglet, cru</t>
  </si>
  <si>
    <t>Porc, jarret, cru</t>
  </si>
  <si>
    <t>Porc, palette, découennée, dégraissée, désossée, crue</t>
  </si>
  <si>
    <t>Dinde, cuisse, viande et peau, crue</t>
  </si>
  <si>
    <t>Porc, côte, crue</t>
  </si>
  <si>
    <t>Veau, collier, cru</t>
  </si>
  <si>
    <t>Poulet, haut de cuisse, viande, cru</t>
  </si>
  <si>
    <t>Agneau, épaule, maigre, crue</t>
  </si>
  <si>
    <t>Poule, cuisse, crue</t>
  </si>
  <si>
    <t>Sang, boeuf, cru</t>
  </si>
  <si>
    <t>Veau, carré, cru</t>
  </si>
  <si>
    <t>Boeuf, entrecôte, crue</t>
  </si>
  <si>
    <t>Canard, viande, crue</t>
  </si>
  <si>
    <t>Poulet, cuisse, viande, cru</t>
  </si>
  <si>
    <t>Boeuf, steak ou bifteck, cru</t>
  </si>
  <si>
    <t>Poulet, cuisse, viande et peau, cru, label rouge</t>
  </si>
  <si>
    <t>Veau, pied, cru</t>
  </si>
  <si>
    <t>Boeuf, hampe, crue</t>
  </si>
  <si>
    <t>Foie, lapin, cru</t>
  </si>
  <si>
    <t>Pigeon, cru</t>
  </si>
  <si>
    <t>Porc, épaule, crue</t>
  </si>
  <si>
    <t>Porc, hachage sans jarret, sans bateau, découenné, dégraissé, désossé, cru</t>
  </si>
  <si>
    <t>Cheval, viande, crue</t>
  </si>
  <si>
    <t>Foie, poulet, cru</t>
  </si>
  <si>
    <t>Porc, maigre 90/10, cru</t>
  </si>
  <si>
    <t>Canard, cuisse avec peau, sans os, crue</t>
  </si>
  <si>
    <t>Foie, canard, cru</t>
  </si>
  <si>
    <t>Veau, poitrine, crue</t>
  </si>
  <si>
    <t>Poulet éviscéré sans abats, cru</t>
  </si>
  <si>
    <t>Coeur, boeuf, cru</t>
  </si>
  <si>
    <t>Boeuf, plat de côtes, cru</t>
  </si>
  <si>
    <t>Poulet, pilon, cru</t>
  </si>
  <si>
    <t>Agneau, épaule, crue</t>
  </si>
  <si>
    <t>Foie, dinde, cru</t>
  </si>
  <si>
    <t>Mouton, épaule, crue</t>
  </si>
  <si>
    <t>Veau, côte, crue</t>
  </si>
  <si>
    <t>Mouton, pied, cru</t>
  </si>
  <si>
    <t>Mouton, tête, crue</t>
  </si>
  <si>
    <t>Poulet, cuisse, viande et peau, cru, bio</t>
  </si>
  <si>
    <t>Agneau, collier, cru</t>
  </si>
  <si>
    <t>Mouton, gigot, cru</t>
  </si>
  <si>
    <t>Porc, échine, crue</t>
  </si>
  <si>
    <t>Porc, travers, cru</t>
  </si>
  <si>
    <t>Canard, magret, cru</t>
  </si>
  <si>
    <t>Poule, viande et peau, crue</t>
  </si>
  <si>
    <t>Agneau, côte filet, crue</t>
  </si>
  <si>
    <t>Agneau, selle, crue</t>
  </si>
  <si>
    <t>Canard, viande et peau, cru</t>
  </si>
  <si>
    <t>Ris, veau, cru</t>
  </si>
  <si>
    <t>Boeuf, steak haché 20% MG, cru</t>
  </si>
  <si>
    <t>Gésier, poulet, cru</t>
  </si>
  <si>
    <t>Porc, maigre 80/20, cru</t>
  </si>
  <si>
    <t>Coeur, porc, cru</t>
  </si>
  <si>
    <t>Rognon, boeuf, cru</t>
  </si>
  <si>
    <t>Langue, veau, crue</t>
  </si>
  <si>
    <t>Agneau, côte première, crue</t>
  </si>
  <si>
    <t>Langue, boeuf, crue</t>
  </si>
  <si>
    <t>Coeur, dinde, cru</t>
  </si>
  <si>
    <t>Veau, steak haché 20% MG, cru</t>
  </si>
  <si>
    <t>Langue, porc, crue</t>
  </si>
  <si>
    <t>Coeur, agneau, cru</t>
  </si>
  <si>
    <t>Rognon, porc, cru</t>
  </si>
  <si>
    <t>Agneau, côte découverte, crue</t>
  </si>
  <si>
    <t>Agneau, côte ou côtelette, crue (aliment moyen)</t>
  </si>
  <si>
    <t>Foie, oie, cru</t>
  </si>
  <si>
    <t>Coeur, veau, cru</t>
  </si>
  <si>
    <t>Rognon, veau, cru</t>
  </si>
  <si>
    <t>Porc, poitrine cutter, sans mouille, crue</t>
  </si>
  <si>
    <t>Oie, viande et peau, crue</t>
  </si>
  <si>
    <t>Coeur, poulet, cru</t>
  </si>
  <si>
    <t>Foie, veau, cru</t>
  </si>
  <si>
    <t>Langue, agneau, crue</t>
  </si>
  <si>
    <t>Rognon, agneau, cru</t>
  </si>
  <si>
    <t>Ris, agneau, cru</t>
  </si>
  <si>
    <t>Agneau, côtelette, crue</t>
  </si>
  <si>
    <t>Tripes, boeuf, crues</t>
  </si>
  <si>
    <t>Porc, gorge, découennée, crue</t>
  </si>
  <si>
    <t>Cervelle, agneau, crue</t>
  </si>
  <si>
    <t>Cervelle, porc, crue</t>
  </si>
  <si>
    <t>Cervelle, veau, crue</t>
  </si>
  <si>
    <t>Porc, bardière découennée, crue</t>
  </si>
  <si>
    <t>Farine de soja</t>
  </si>
  <si>
    <t>Farine de pois chiche</t>
  </si>
  <si>
    <t>Farine de seigle T170</t>
  </si>
  <si>
    <t>Farine de blé tendre ou froment T65</t>
  </si>
  <si>
    <t>Farine d'épeautre (grand épeautre)</t>
  </si>
  <si>
    <t>Farine de blé tendre ou froment T150</t>
  </si>
  <si>
    <t>Farine de sarrasin</t>
  </si>
  <si>
    <t>Farine de blé tendre ou froment T80</t>
  </si>
  <si>
    <t>Farine d'orge</t>
  </si>
  <si>
    <t>Farine de blé tendre ou froment T110</t>
  </si>
  <si>
    <t>Farine de millet</t>
  </si>
  <si>
    <t>Farine de blé tendre ou froment avec levure incorporée</t>
  </si>
  <si>
    <t>Farine de blé tendre ou froment T45 (pour pâtisserie)</t>
  </si>
  <si>
    <t>Farine de blé tendre ou froment T55 (pour pains)</t>
  </si>
  <si>
    <t>Farine de seigle T85</t>
  </si>
  <si>
    <t>Farine de riz</t>
  </si>
  <si>
    <t>Farine de seigle T130</t>
  </si>
  <si>
    <t>Farine de maïs</t>
  </si>
  <si>
    <t>Amidon de riz</t>
  </si>
  <si>
    <t>Amidon de maïs ou fécule de maïs</t>
  </si>
  <si>
    <t>Fécule de pomme de terre</t>
  </si>
  <si>
    <t>Glace à l'eau ou sorbet ou crème glacée, tout parfum (aliment moyen)</t>
  </si>
  <si>
    <t>Gelée au madère, déshydratée</t>
  </si>
  <si>
    <t>Bouillon de viande et légumes type pot-au-feu, non dégraissé, déshydraté</t>
  </si>
  <si>
    <t>Bouillon de volaille, déshydraté</t>
  </si>
  <si>
    <t>Bouillon de viande et légumes type pot-au-feu, dégraissé, déshydraté</t>
  </si>
  <si>
    <t>Bouillon de viande et légumes type pot-au-feu, déshydraté</t>
  </si>
  <si>
    <t>Bouillon de boeuf, déshydraté</t>
  </si>
  <si>
    <t>Fond de veau pour sauces et cuisson, déshydraté</t>
  </si>
  <si>
    <t>Fond de volaille pour sauces et cuisson, déshydraté</t>
  </si>
  <si>
    <t>Court-bouillon pour poissons, déshydraté</t>
  </si>
  <si>
    <t>Fond de veau, préemballé</t>
  </si>
  <si>
    <t>Pizza, sauce garniture pour</t>
  </si>
  <si>
    <t>Gelée au madère</t>
  </si>
  <si>
    <t>Son de blé</t>
  </si>
  <si>
    <t>Lard gras, cru</t>
  </si>
  <si>
    <t>Saindoux</t>
  </si>
  <si>
    <t>Graisse de poulet</t>
  </si>
  <si>
    <t>Graisse de canard</t>
  </si>
  <si>
    <t>Graisse d'oie</t>
  </si>
  <si>
    <t>Graisse de dinde</t>
  </si>
  <si>
    <t>Huile de paraffine</t>
  </si>
  <si>
    <t>Veau, escalope panée, cuite</t>
  </si>
  <si>
    <t>Poulet, manchons marinés, rôtis/cuits au four</t>
  </si>
  <si>
    <t>Brochette mixte de viande</t>
  </si>
  <si>
    <t>Brochette de volaille</t>
  </si>
  <si>
    <t>Boeuf, boulettes cuites</t>
  </si>
  <si>
    <t>Brochette de boeuf</t>
  </si>
  <si>
    <t>Haché à base de boeuf ou Préparation de viande hachée de boeuf, 15% MG, cru, prémeballé</t>
  </si>
  <si>
    <t>Boulettes au boeuf et à l'agneau (type kefta), préemballées, crues</t>
  </si>
  <si>
    <t>Brochette de porc, crue</t>
  </si>
  <si>
    <t>Poulet, croquette panée ou nuggets</t>
  </si>
  <si>
    <t>Boulettes au porc et au boeuf (à la suédoise), préemballées, crues</t>
  </si>
  <si>
    <t>Dinde, escalope viennoise ou milanaise ou escalope panée</t>
  </si>
  <si>
    <t>Cordon bleu de volaille, préemballé</t>
  </si>
  <si>
    <t>Volaille, croquette panée ou nuggets</t>
  </si>
  <si>
    <t>Brochette d'agneau</t>
  </si>
  <si>
    <t>Poulet, escalope panée</t>
  </si>
  <si>
    <t>Barre céréalière aux amandes ou noisettes</t>
  </si>
  <si>
    <t>Barre céréalière pour petit déjeuner au lait, chocolatée ou non, enrichie en vitamines et minéraux</t>
  </si>
  <si>
    <t>Barre céréalière chocolatée</t>
  </si>
  <si>
    <t>Barre céréalière "équilibre" aux fruits, enrichie en vitamines et minéraux</t>
  </si>
  <si>
    <t>Barre céréalière "équilibre" chocolatée, enrichie en vitamines et minéraux</t>
  </si>
  <si>
    <t>Barre céréalière diététique hypocalorique</t>
  </si>
  <si>
    <t>Barre céréalière chocolatée aux fruits</t>
  </si>
  <si>
    <t>Barre céréalière aux fruits</t>
  </si>
  <si>
    <t>Biscuit apéritif soufflé, à base de pomme de terre et de soja</t>
  </si>
  <si>
    <t>Cacahuètes (arachide) enrobées d'un biscuit, pour apéritif</t>
  </si>
  <si>
    <t>Biscuit apéritif, crackers, garni ou fourré, au fromage</t>
  </si>
  <si>
    <t>Biscuit apéritif soufflé, à base de maïs, à la cacahuète</t>
  </si>
  <si>
    <t>Biscuit apéritif feuilleté</t>
  </si>
  <si>
    <t>Biscuit apéritif, mini bretzel ou sticks</t>
  </si>
  <si>
    <t>Pop-corn ou Maïs éclaté, à l'huile, salé</t>
  </si>
  <si>
    <t>Biscuit apéritif, crackers, nature</t>
  </si>
  <si>
    <t>Pop-corn ou Maïs éclaté, à l'air, non salé</t>
  </si>
  <si>
    <t>Crêpe dentelle (pour apéritif) au fromage, préemballée</t>
  </si>
  <si>
    <t>Biscuit apéritif (aliment moyen)</t>
  </si>
  <si>
    <t>Biscuit apéritif soufflé, à base de maïs, sans cacahuète</t>
  </si>
  <si>
    <t>Chips de maïs ou tortilla chips</t>
  </si>
  <si>
    <t>Biscuit apéritif, crackers, nature, allégé en matière grasse</t>
  </si>
  <si>
    <t>Biscuit apéritif à base de pomme de terre, type tuile salée</t>
  </si>
  <si>
    <t>Biscuit apéritif soufflé, à base de pomme de terre</t>
  </si>
  <si>
    <t>Chips de crevette</t>
  </si>
  <si>
    <t>Pop-corn ou Maïs éclaté, au caramel</t>
  </si>
  <si>
    <t>Biscuit sec aux fruits hyposodé, sans sucres ajoutés</t>
  </si>
  <si>
    <t>Biscuit sec pauvre en glucides</t>
  </si>
  <si>
    <t>Biscuit sec à teneur garantie en vitamines et minéraux</t>
  </si>
  <si>
    <t>Biscuit sec aux fruits, hyposodé</t>
  </si>
  <si>
    <t>Biscuit sec à teneur garantie en vitamines</t>
  </si>
  <si>
    <t>Florentin (biscuit sec sucré chocolaté aux amandes)</t>
  </si>
  <si>
    <t>Gaufrette ou éventail sans fourrage</t>
  </si>
  <si>
    <t>Sablé pâtissier, artisanal</t>
  </si>
  <si>
    <t>Biscuit sec au lait</t>
  </si>
  <si>
    <t>Biscuit sec petit beurre</t>
  </si>
  <si>
    <t>Biscuit sec aux oeufs à la cuillère (cuiller) ou Boudoir</t>
  </si>
  <si>
    <t>Tartine craquante, extrudée et grillée, fourrée au chocolat</t>
  </si>
  <si>
    <t>Biscuit sec pour petit déjeuner</t>
  </si>
  <si>
    <t>Biscuit sec ou tuile, aux amandes</t>
  </si>
  <si>
    <t>Biscuit sec pour petit déjeuner, allégé en sucres</t>
  </si>
  <si>
    <t>Cône ou cornet classique, pour glace</t>
  </si>
  <si>
    <t>Biscuit aux céréales pour petit déjeuner, enrichis en vitamines et minéraux</t>
  </si>
  <si>
    <t>Biscuit pâtissier meringué</t>
  </si>
  <si>
    <t>Biscuit sec chocolaté, type barquette</t>
  </si>
  <si>
    <t>Gaufrette fourrée fruits à coque (noisette, amande, praline, etc.), chocolatée ou non, préemballée</t>
  </si>
  <si>
    <t>Biscuit sec, avec matière grasse végétale</t>
  </si>
  <si>
    <t>Biscuit sec petit beurre au chocolat</t>
  </si>
  <si>
    <t>Sablé à la noix de coco</t>
  </si>
  <si>
    <t>Biscuit sec croquant au chocolat, allégé en matière grasse</t>
  </si>
  <si>
    <t>Biscuit sec avec nappage chocolat</t>
  </si>
  <si>
    <t>Macaron sec</t>
  </si>
  <si>
    <t>Biscuit sec, sans précision</t>
  </si>
  <si>
    <t>Biscuit sec chocolaté, type galette</t>
  </si>
  <si>
    <t>Biscuit sec nature</t>
  </si>
  <si>
    <t>Goûter sec fourré ("sandwiché") parfum chocolat</t>
  </si>
  <si>
    <t>Biscuit sec chocolaté, type tartelette</t>
  </si>
  <si>
    <t>Biscuit sec au beurre, sablé, galette ou palet, au chocolat</t>
  </si>
  <si>
    <t>Goûter sec fourré ("sandwiché") parfum fruits</t>
  </si>
  <si>
    <t>Sablé au cacao ou chocolat, au praliné ou autre</t>
  </si>
  <si>
    <t>Biscuit sec avec tablette de chocolat</t>
  </si>
  <si>
    <t>Biscuit sec pour petit déjeuner, au chocolat</t>
  </si>
  <si>
    <t>Cookie aux pépites de chocolat</t>
  </si>
  <si>
    <t>Biscuit sec, petits fours en assortiment</t>
  </si>
  <si>
    <t>Biscuit sec chocolaté, préemballé</t>
  </si>
  <si>
    <t>Biscuit sec au beurre, sablé, galette ou palet</t>
  </si>
  <si>
    <t>Gaufrette fourrée chocolat, préemballée</t>
  </si>
  <si>
    <t>Crêpe dentelle</t>
  </si>
  <si>
    <t>Biscuit sec feuilleté, type palmier ou autres</t>
  </si>
  <si>
    <t>Spéculoos</t>
  </si>
  <si>
    <t>Biscuit sec, sablé, galette ou palet, aux fruits</t>
  </si>
  <si>
    <t>Palmier, artisanal</t>
  </si>
  <si>
    <t>Crêpe dentelle au chocolat, préemballée</t>
  </si>
  <si>
    <t>Sablé aux fruits (pomme, fruits rouges, etc.)</t>
  </si>
  <si>
    <t>Gaufrette, fourrée vanille, préemballée</t>
  </si>
  <si>
    <t>Biscuit sec type langue de chat ou cigarette russe</t>
  </si>
  <si>
    <t>Biscuit sec croquant (ex : tuile) sans chocolat, allégé en matière grasse</t>
  </si>
  <si>
    <t>Biscuit sec fourré fruits à coque (non ou légèrement chocolaté)</t>
  </si>
  <si>
    <t>Biscuit sec type tuile, aux fruits</t>
  </si>
  <si>
    <t>Tartine craquante, extrudée et grillée, fourrée aux fruits</t>
  </si>
  <si>
    <t>Goûter sec fourré ("sandwiché") parfum lait ou vanille</t>
  </si>
  <si>
    <t>Cigarette</t>
  </si>
  <si>
    <t>Biscuit sec nappé aux fruits, tartelette</t>
  </si>
  <si>
    <t>Biscuit sec fourré aux fruits, allégé en matière grasse</t>
  </si>
  <si>
    <t>Biscuit sec (génoise) nappage aux fruits, type barquette</t>
  </si>
  <si>
    <t>Biscuit sec fourré à la pâte ou purée de fruits</t>
  </si>
  <si>
    <t>Gaufrette fourrée, aux fruits</t>
  </si>
  <si>
    <t>Biscuit moelleux fourré à l'orange et enrobé de sucre glace</t>
  </si>
  <si>
    <t>Meringue</t>
  </si>
  <si>
    <t>Barre biscuitée fourrée aux fruits, allégée en matière grasse</t>
  </si>
  <si>
    <t>Génoise sèche fourrée aux fruits et nappée de chocolat</t>
  </si>
  <si>
    <t>Vin blanc (sec)</t>
  </si>
  <si>
    <t>Cidre doux</t>
  </si>
  <si>
    <t>Bière blanche</t>
  </si>
  <si>
    <t>Cidre bouché demi-sec</t>
  </si>
  <si>
    <t>Cidre aromatisé (framboise)</t>
  </si>
  <si>
    <t>Bière forte (&gt;8° alcool)</t>
  </si>
  <si>
    <t>Bière "de spécialités" ou d'abbaye, régionales ou d'une brasserie (degré d'alcool variable)</t>
  </si>
  <si>
    <t>Cocktail type punch, 16% alcool</t>
  </si>
  <si>
    <t>Cocktail sans alcool (à base de jus de fruits et de sirop)</t>
  </si>
  <si>
    <t>Bière "spéciale" (5-6° alcool)</t>
  </si>
  <si>
    <t>Panaché préemballé (&lt;1° alc.)</t>
  </si>
  <si>
    <t>Bière brune</t>
  </si>
  <si>
    <t>Bière "coeur de marché" (4-5° alcool)</t>
  </si>
  <si>
    <t>Bière faiblement alcoolisée (3° alcool)</t>
  </si>
  <si>
    <t>Bière sans alcool (&lt;1,2° alcool)</t>
  </si>
  <si>
    <t>Champagne</t>
  </si>
  <si>
    <t>Kir royal (au champagne)</t>
  </si>
  <si>
    <t>Vin doux</t>
  </si>
  <si>
    <t>Vin blanc mousseux aromatisé</t>
  </si>
  <si>
    <t>Kir (au vin blanc)</t>
  </si>
  <si>
    <t>Liqueur</t>
  </si>
  <si>
    <t>Marsala</t>
  </si>
  <si>
    <t>Vin (aliment moyen)</t>
  </si>
  <si>
    <t>Vin rouge</t>
  </si>
  <si>
    <t>Cidre (aliment moyen)</t>
  </si>
  <si>
    <t>Apéritif à base de vin ou vermouth</t>
  </si>
  <si>
    <t>Pétillant de fruits</t>
  </si>
  <si>
    <t>Vin blanc mousseux</t>
  </si>
  <si>
    <t>Vin rosé</t>
  </si>
  <si>
    <t>Cidre brut</t>
  </si>
  <si>
    <t>Cidre traditionnel</t>
  </si>
  <si>
    <t>Pastis</t>
  </si>
  <si>
    <t>Eau de vie</t>
  </si>
  <si>
    <t>Gin</t>
  </si>
  <si>
    <t>Rhum</t>
  </si>
  <si>
    <t>Whisky</t>
  </si>
  <si>
    <t>Vodka</t>
  </si>
  <si>
    <t>Pastis, prêt à boire (1+ 5)</t>
  </si>
  <si>
    <t>Apéritif anisé sans alcool</t>
  </si>
  <si>
    <t>Alcool pur</t>
  </si>
  <si>
    <t>Marsala aux oeufs</t>
  </si>
  <si>
    <t>Crème de cassis</t>
  </si>
  <si>
    <t>Eau de vie de vin, type armagnac, cognac</t>
  </si>
  <si>
    <t>Eau de vie, type calvados</t>
  </si>
  <si>
    <t>Saké ou Alcool de riz</t>
  </si>
  <si>
    <t>Cocktail à base de rhum</t>
  </si>
  <si>
    <t>Cocktail à base de whisky</t>
  </si>
  <si>
    <t>Sangria</t>
  </si>
  <si>
    <t>Panaché (limonade et bière)</t>
  </si>
  <si>
    <t>Boisson gazeuse aux fruits (à moins de 10% de jus), sucrée, avec édulcorants</t>
  </si>
  <si>
    <t>traces</t>
  </si>
  <si>
    <t>Cola, sucré, sans caféine</t>
  </si>
  <si>
    <t>Chicorée, instantanée, non sucrée, prête à boire (reconstituée avec du lait demi-écrémé standard)</t>
  </si>
  <si>
    <t>Jus multifruit - base orange, multivitaminé</t>
  </si>
  <si>
    <t>Jus multifruit, pur jus, standard</t>
  </si>
  <si>
    <t>Eau de coco</t>
  </si>
  <si>
    <t>Kombucha, préemballé</t>
  </si>
  <si>
    <t>Boisson préparée à partir de boisson concentrée à diluer, non sucrée, avec édulcorants, type "sirop 0%", diluée dans l'eau</t>
  </si>
  <si>
    <t>Boisson au riz, nature, préemballée</t>
  </si>
  <si>
    <t>Boisson à base d'avoine, nature, préemballée</t>
  </si>
  <si>
    <t>Boisson à la châtaigne, nature, préemballée</t>
  </si>
  <si>
    <t>Boisson à la noix de coco, nature, préemballée</t>
  </si>
  <si>
    <t>Café, non instantané, non sucré, prêt à boire</t>
  </si>
  <si>
    <t>Café expresso, non instantané, non sucré, prêt à boire</t>
  </si>
  <si>
    <t>Sirop à diluer, sucré</t>
  </si>
  <si>
    <t>Boisson concentrée à diluer, sans sucres ajoutés, avec édulcorants, type "sirop 0%"</t>
  </si>
  <si>
    <t>Citron ou Lime, spécialité à diluer pour boissons, sans sucres ajoutés</t>
  </si>
  <si>
    <t>Nectar multifruit - base pomme, multivitaminé</t>
  </si>
  <si>
    <t>&lt; 0,1</t>
  </si>
  <si>
    <t>Cacao, non sucré, poudre soluble</t>
  </si>
  <si>
    <t>Café, poudre soluble</t>
  </si>
  <si>
    <t>Thé, feuille</t>
  </si>
  <si>
    <t>Café, moulu</t>
  </si>
  <si>
    <t>Café, décaféiné, poudre soluble</t>
  </si>
  <si>
    <t>Café au lait ou cappuccino, poudre soluble</t>
  </si>
  <si>
    <t>Café au lait ou cappuccino au chocolat, poudre soluble</t>
  </si>
  <si>
    <t>Poudre maltée, cacaotée ou au chocolat pour boisson, sucrée, enrichie en vitamines et minéraux</t>
  </si>
  <si>
    <t>Chicorée et café, poudre soluble</t>
  </si>
  <si>
    <t>Poudre cacaotée ou au chocolat pour boisson, sucrée</t>
  </si>
  <si>
    <t>Poudre cacaotée ou au chocolat sucrée pour boisson, enrichie en vitamines et minéraux</t>
  </si>
  <si>
    <t>Poudre cacaotée ou au chocolat pour boisson, sucrée, enrichie en vitamines</t>
  </si>
  <si>
    <t>Boisson cacaotée ou au chocolat, instantanée, sucrée, enrichie en vitamines, prête à boire (reconstituée avec du lait demi-écrémé standard)</t>
  </si>
  <si>
    <t>Boisson cacaotée ou au chocolat, instantanée, sucrée, prête à boire (reconstituée avec du lait demi-écrémé standard)</t>
  </si>
  <si>
    <t>Boisson au soja, nature, enrichie en calcium, préemballée</t>
  </si>
  <si>
    <t>Chicorée et café, instantané, non sucré, prête à boire (reconstituée avec du lait demi-écrémé standard)</t>
  </si>
  <si>
    <t>Boisson au soja, nature, non enrichie, préemballée</t>
  </si>
  <si>
    <t>Boisson au soja, aromatisée, sucrée, enrichie en calcium, préemballée</t>
  </si>
  <si>
    <t>Chicorée, poudre soluble</t>
  </si>
  <si>
    <t>Boisson au soja, aromatisée, sucrée, non enrichie, préemballée</t>
  </si>
  <si>
    <t>Boisson lactée aromatisée (arôme inconnu), sucrée, au lait partiellement écrémé, enrichie et/ou restaurée en vitamines et/ou minéraux (aliment moyen)</t>
  </si>
  <si>
    <t>Boisson lactée aromatisée au chocolat, sucrée, au lait partiellement écrémé, enrichie et/ou restaurée en vitamines et/ou minéraux</t>
  </si>
  <si>
    <t>Boisson au soja et jus de fruits concentrés, préemballée</t>
  </si>
  <si>
    <t>Boisson lactée aromatisée à la fraise, sucrée, au lait partiellement écrémé, enrichie à la vitamine D</t>
  </si>
  <si>
    <t>Lait de coco ou Crème de coco</t>
  </si>
  <si>
    <t>Café au lait, café crème ou cappuccino, instantané ou non, non sucré, prêt à boire</t>
  </si>
  <si>
    <t>Boisson à l'amande, nature, non sucrée, non enrichie, préemballée</t>
  </si>
  <si>
    <t>Jus de tomate, pur jus, salé à 3 g/L</t>
  </si>
  <si>
    <t>Jus de tomate, pur jus, salé à 6g/L</t>
  </si>
  <si>
    <t>Jus de tomate, pur jus (aliment moyen)</t>
  </si>
  <si>
    <t>Jus de fruit(s) et de légume(s), pur jus</t>
  </si>
  <si>
    <t>Jus de légumes, pur jus (aliment moyen)</t>
  </si>
  <si>
    <t>Jus d'orange, maison</t>
  </si>
  <si>
    <t>Jus multifruit - base orange, standard</t>
  </si>
  <si>
    <t>Boisson à l'amande, sucrée, enrichie en calcium, préemballée</t>
  </si>
  <si>
    <t>Jus de fruit de la passion ou maracudja, frais</t>
  </si>
  <si>
    <t>Jus de clémentine ou mandarine, pur jus</t>
  </si>
  <si>
    <t>Jus d'orange, à base de concentré</t>
  </si>
  <si>
    <t>Jus d'orange sanguine, pur jus</t>
  </si>
  <si>
    <t>Smoothie</t>
  </si>
  <si>
    <t>Jus d'orange, pur jus</t>
  </si>
  <si>
    <t>Boisson au jus de fruit et au lait</t>
  </si>
  <si>
    <t>Chicorée et café, instantané, non sucré, prêt à boire (reconstituée avec de l'eau)</t>
  </si>
  <si>
    <t>Jus de fruits, à base de concentré (aliment moyen)</t>
  </si>
  <si>
    <t>Jus de fruits (aliment moyen)</t>
  </si>
  <si>
    <t>Jus de pamplemousse (pomélo), à base de concentré</t>
  </si>
  <si>
    <t>Jus multifruit, à base de concentré, standard</t>
  </si>
  <si>
    <t>Jus de fruits, pur jus (aliment moyen)</t>
  </si>
  <si>
    <t>Jus de pamplemousse (pomélo), maison</t>
  </si>
  <si>
    <t>Jus multifruit - base raisin, standard</t>
  </si>
  <si>
    <t>Jus de citron, maison</t>
  </si>
  <si>
    <t>Jus de pamplemousse (pomelo), pur jus</t>
  </si>
  <si>
    <t>Jus multifruit, pur jus, multivitaminé</t>
  </si>
  <si>
    <t>Jus multifruit, à base de jus et purée de fruits</t>
  </si>
  <si>
    <t>Jus de citron vert, maison</t>
  </si>
  <si>
    <t>Jus d'ananas, à base de concentré</t>
  </si>
  <si>
    <t>Jus d'ananas, pur jus</t>
  </si>
  <si>
    <t>Jus de carotte, pur jus</t>
  </si>
  <si>
    <t>Jus de citron, pur jus</t>
  </si>
  <si>
    <t>Nectar multifruit - base orange, multivitaminé</t>
  </si>
  <si>
    <t>Jus de pruneau</t>
  </si>
  <si>
    <t>Jus multifruit - base pomme, standard</t>
  </si>
  <si>
    <t>Jus multifruit - base pomme, multivitaminé</t>
  </si>
  <si>
    <t>Jus de raisin, à base de concentré</t>
  </si>
  <si>
    <t>Nectar multifruit, standard</t>
  </si>
  <si>
    <t>Nectar multifruit - base orange, standard</t>
  </si>
  <si>
    <t>Nectar de fruit de la passion ou maracuja</t>
  </si>
  <si>
    <t>Jus multifruit, à base de concentré, multivitaminé</t>
  </si>
  <si>
    <t>Nectar d'orange</t>
  </si>
  <si>
    <t>Nectar multifruit - base pomme, standard</t>
  </si>
  <si>
    <t>Jus de raisin, pur jus</t>
  </si>
  <si>
    <t>Jus de citron vert, pur jus</t>
  </si>
  <si>
    <t>Jus de pomme, à base de concentré</t>
  </si>
  <si>
    <t>Nectar multifruit, multivitaminé</t>
  </si>
  <si>
    <t>Nectar de banane</t>
  </si>
  <si>
    <t>Nectar de pêche</t>
  </si>
  <si>
    <t>Nectar d'abricot</t>
  </si>
  <si>
    <t>Jus de grenade, frais</t>
  </si>
  <si>
    <t>Nectar de mangue</t>
  </si>
  <si>
    <t>Boisson énergisante, sucrée</t>
  </si>
  <si>
    <t>Jus de mangue, frais</t>
  </si>
  <si>
    <t>Nectar de poire</t>
  </si>
  <si>
    <t>Nectar, avec édulcorants, allégé en sucres</t>
  </si>
  <si>
    <t>Jus de pomme, pur jus</t>
  </si>
  <si>
    <t>Nectar de papaye</t>
  </si>
  <si>
    <t>Jus de grenade, pur jus</t>
  </si>
  <si>
    <t>Nectar de pomme</t>
  </si>
  <si>
    <t>Nectar de goyave</t>
  </si>
  <si>
    <t>Boisson gazeuse, sans jus de fruit, sucrée</t>
  </si>
  <si>
    <t>Boisson plate aux fruits (10 à 50% de jus), sucrée</t>
  </si>
  <si>
    <t>Café décaféiné, instantané, non sucré, prêt à boire</t>
  </si>
  <si>
    <t>Boisson rafraîchissante sans alcool (aliment moyen)</t>
  </si>
  <si>
    <t>Nectar d'ananas</t>
  </si>
  <si>
    <t>Boisson plate aux fruits (à moins de 10% de jus), sucrée</t>
  </si>
  <si>
    <t>Boisson plate aux fruits (teneur en jus non spécifiée), sucrée</t>
  </si>
  <si>
    <t>Boisson plate aux fruits (10 à 50% de jus), non sucrée, avec édulcorants</t>
  </si>
  <si>
    <t>Café décaféiné, non instantané, non sucré, prêt à boire</t>
  </si>
  <si>
    <t>Café, instantané, non sucré, prêt à boire</t>
  </si>
  <si>
    <t>Cola, sucré</t>
  </si>
  <si>
    <t>Cola, teneur en sucre et édulcorant inconnue (aliment moyen)</t>
  </si>
  <si>
    <t>Boisson à l'eau minérale ou de source, aromatisée, sucrée</t>
  </si>
  <si>
    <t>Boisson à l'eau minérale ou de source, aromatisée, non sucrée, avec édulcorants</t>
  </si>
  <si>
    <t>Boisson gazeuse aux fruits (à moins de 10% de jus), sucrée</t>
  </si>
  <si>
    <t>Cola, non sucré, avec édulcorants</t>
  </si>
  <si>
    <t>Diabolo (limonade et sirop)</t>
  </si>
  <si>
    <t>Boisson gazeuse aux fruits (de 10 à 50% de jus), non sucrée, avec édulcorants</t>
  </si>
  <si>
    <t>Boisson énergisante, non sucrée, avec édulcorants</t>
  </si>
  <si>
    <t>Boisson gazeuse aux fruits (teneur en jus non spécifiée), sucrée (aliment moyen)</t>
  </si>
  <si>
    <t>Tonic ou bitter, sucré</t>
  </si>
  <si>
    <t>Boisson gazeuse aux fruits (de 10 à 50% de jus), sucrée</t>
  </si>
  <si>
    <t>Boisson gazeuse aux fruits (de 10 à 50% de jus), sucrée, avec édulcorants</t>
  </si>
  <si>
    <t>Limonade, non sucrée, avec édulcorants</t>
  </si>
  <si>
    <t>Boisson gazeuse aux fruits (à moins de 10% de jus), non sucrée, avec édulcorants</t>
  </si>
  <si>
    <t>Boisson plate aux fruits, (à moins de 10% de jus), non sucrée, avec édulcorants</t>
  </si>
  <si>
    <t>Boisson à l'eau minérale ou de source, aromatisée, non sucrée, sans édulcorant</t>
  </si>
  <si>
    <t>Boisson préparée à partir de sirop à diluer type menthe, fraise, etc, sucré, dilué dans l'eau</t>
  </si>
  <si>
    <t>Boisson gazeuse, sans jus de fruit, non sucrée, avec édulcorants</t>
  </si>
  <si>
    <t>Tonic ou bitter, non sucré, avec édulcorants</t>
  </si>
  <si>
    <t>Limonade, sucrée</t>
  </si>
  <si>
    <t>Boisson au thé, aromatisée, sucrée</t>
  </si>
  <si>
    <t>Boisson au thé, aromatisée, teneur en sucre et édulcorant inconnue (aliment moyen)</t>
  </si>
  <si>
    <t>Boisson au thé, aromatisée, non sucrée, avec édulcorants</t>
  </si>
  <si>
    <t>Boisson plate aux fruits (10 à 50% de jus), à teneur réduite en sucres</t>
  </si>
  <si>
    <t>Cola, sucré, avec édulcorants</t>
  </si>
  <si>
    <t>Tonic ou bitter, sucré, avec édulcorants</t>
  </si>
  <si>
    <t>Boisson au thé, aromatisée, sucrée, avec édulcorants</t>
  </si>
  <si>
    <t>Limonade, sucrée, avec édulcorants</t>
  </si>
  <si>
    <t>Boisson plate aux fruits (10 à 50% de jus de jus), sucrée, avec édulcorants</t>
  </si>
  <si>
    <t>Boisson au thé, aromatisée, à teneur réduite en sucres</t>
  </si>
  <si>
    <t>Cola, non sucré, avec édulcorants, sans caféine</t>
  </si>
  <si>
    <t>Boisson gazeuse, sans jus de fruit, sucrée, avec édulcorants</t>
  </si>
  <si>
    <t>Boisson gazeuse à la pomme (de 50 à 99% de fruits), non sucrée</t>
  </si>
  <si>
    <t>Boisson gazeuse aux fruits (à moins de 10% de jus), non sucrée, sans édulcorant</t>
  </si>
  <si>
    <t>Thé infusé, non sucré</t>
  </si>
  <si>
    <t>Tisane infusée, non sucrée</t>
  </si>
  <si>
    <t>Thé noir, infusé, non sucré</t>
  </si>
  <si>
    <t>Thé vert, infusé, non sucré</t>
  </si>
  <si>
    <t>Thé oolong, infusé, non sucré</t>
  </si>
  <si>
    <t>Céréales pour petit déjeuner très riches en fibres, enrichies en vitamines et minéraux</t>
  </si>
  <si>
    <t>Flocon d'avoine précuit</t>
  </si>
  <si>
    <t>Céréales pour petit déjeuner riches en fibres, avec ou sans fruits, enrichies en vitamines et minéraux</t>
  </si>
  <si>
    <t>Céréales pour petit déjeuner riches en fibres, au chocolat, enrichies en vitamines et minéraux</t>
  </si>
  <si>
    <t>Céréales pour petit déjeuner "équilibre" nature ou au miel, enrichies en vitamines et minéraux</t>
  </si>
  <si>
    <t>Céréales pour petit déjeuner "équilibre" nature (non enrichies en vitamines et minéraux)</t>
  </si>
  <si>
    <t>Muesli croustillant, au quinoa</t>
  </si>
  <si>
    <t>Muesli floconneux aux fruits ou fruits secs, sans sucres ajoutés</t>
  </si>
  <si>
    <t>Muesli floconneux ou de type traditionnel</t>
  </si>
  <si>
    <t>Céréales pour petit déjeuner "équilibre" aux fruits, enrichies en vitamines et minéraux</t>
  </si>
  <si>
    <t>Céréales pour petit déjeuner "équilibre" aux fruits (non enrichies en vitamines et minéraux)</t>
  </si>
  <si>
    <t>Céréales pour petit déjeuner "équilibre" au chocolat (non enrichies en vitamines et minéraux)</t>
  </si>
  <si>
    <t>Pétales de blé avec noix, noisettes ou amandes, enrichis en vitamines et minéraux</t>
  </si>
  <si>
    <t>Céréales pour petit déjeuner "équilibre" aux fruits secs (à coque), enrichis en vitamines et minéraux</t>
  </si>
  <si>
    <t>Muesli floconneux aux fruits ou fruits secs (non enrichi en vitamines et minéraux)</t>
  </si>
  <si>
    <t>Muesli non enrichi en vitamines et minéraux (aliment moyen)</t>
  </si>
  <si>
    <t>Muesli floconneux aux fruits ou fruits secs, enrichi en vitamines et minéraux</t>
  </si>
  <si>
    <t>Muesli croustillant au chocolat, avec ou sans fruits, enrichi en vitamines et minéraux</t>
  </si>
  <si>
    <t>Pétales de blé chocolatés, enrichis en vitamines et minéraux</t>
  </si>
  <si>
    <t>Muesli croustillant aux fruits et/ou fruits secs, graines (non enrichi en vitamines et minéraux)</t>
  </si>
  <si>
    <t>Grains de blé soufflés chocolatés, enrichis en vitamines et minéraux</t>
  </si>
  <si>
    <t>Muesli croustillant au chocolat (non enrichi en vitamines et minéraux)</t>
  </si>
  <si>
    <t>Pétales de blé chocolatés (non enrichis en vitamines et minéraux)</t>
  </si>
  <si>
    <t>Céréales pour petit déjeuner fourrées, fourrage autre que chocolat, enrichies en vitamines et minéraux</t>
  </si>
  <si>
    <t>Céréales pour petit déjeuner, non enrichies en vitamines et minéraux (aliment moyen)</t>
  </si>
  <si>
    <t>Pétales de maïs natures (non enrichis en vitamines et minéraux)</t>
  </si>
  <si>
    <t>Céréales pour petit déjeuner chocolatées, non fourrées, enrichies en vitamines et minéraux</t>
  </si>
  <si>
    <t>Grains de blé soufflés au miel ou caramel, enrichis en vitamines et minéraux</t>
  </si>
  <si>
    <t>Céréales complètes soufflées, enrichies en vitamines et minéraux</t>
  </si>
  <si>
    <t>Céréales pour petit déjeuner (aliment moyen)</t>
  </si>
  <si>
    <t>Céréales pour petit déjeuner fourrées au chocolat ou chocolat-noisettes, enrichies en vitamines et minéraux</t>
  </si>
  <si>
    <t>Céréales chocolatées pour petit déjeuner, non fourrées, (non enrichies en vitamines et minéraux)</t>
  </si>
  <si>
    <t>Céréales pour petit déjeuner, enrichies en vitamines et minéraux (aliment moyen)</t>
  </si>
  <si>
    <t>Céréales pour petit déjeuner "équilibre" au chocolat, enrichies en vitamines et minéraux</t>
  </si>
  <si>
    <t>Muesli (aliment moyen)</t>
  </si>
  <si>
    <t>Pétales de maïs natures, enrichis en vitamines et minéraux</t>
  </si>
  <si>
    <t>Multi-céréales soufflées ou extrudées, enrichies en vitamines et minéraux</t>
  </si>
  <si>
    <t>Céréales pour petit déjeuner fourrées au chocolat ou chocolat-noisettes</t>
  </si>
  <si>
    <t>Blé khorasan complet soufflé</t>
  </si>
  <si>
    <t>Riz soufflé nature, enrichi en vitamines et minéraux</t>
  </si>
  <si>
    <t>Muesli enrichi en vitamines et minéraux (aliment moyen)</t>
  </si>
  <si>
    <t>Riz soufflé chocolaté (non enrichi en vitamines et minéraux)</t>
  </si>
  <si>
    <t>Riz soufflé chocolaté, enrichi en vitamines et minéraux</t>
  </si>
  <si>
    <t>Pétales de maïs glacés au sucre, enrichis en vitamines et minéraux</t>
  </si>
  <si>
    <t>Boules de maïs soufflées au miel (non enrichies en vitamines et minéraux)</t>
  </si>
  <si>
    <t>Muesli croustillant aux fruits ou fruits secs, enrichi en vitamines et minéraux</t>
  </si>
  <si>
    <t>Boules de maïs soufflées au miel, enrichies en vitamines et minéraux</t>
  </si>
  <si>
    <t>Pétales de maïs glacés au sucre (non enrichis en vitamines et minéraux)</t>
  </si>
  <si>
    <t>Céréales instantanées, poudre à reconstituer, dès 6 mois</t>
  </si>
  <si>
    <t>Poudre cacaotée pour bébé</t>
  </si>
  <si>
    <t>Biscuit pour bébé</t>
  </si>
  <si>
    <t>Céréales instantanées, poudre à reconstituer, dès 4/6 mois</t>
  </si>
  <si>
    <t>Viande des Grisons</t>
  </si>
  <si>
    <t>Confit de canard, viande (cuisse), sans peau, réchauffé</t>
  </si>
  <si>
    <t>Bresaola</t>
  </si>
  <si>
    <t>Jambon sec Serrano</t>
  </si>
  <si>
    <t>Spécialité végétale type jambon cuit, préemballée</t>
  </si>
  <si>
    <t>Saucisse végétale au blé ou seitan, préemballé</t>
  </si>
  <si>
    <t>Jambon sec</t>
  </si>
  <si>
    <t>Saucisson sec pur porc</t>
  </si>
  <si>
    <t>Jambon de Bayonne</t>
  </si>
  <si>
    <t>Jambon cru, fumé, allégé en matière grasse</t>
  </si>
  <si>
    <t>Saucisson sec pur porc, qualité supérieure</t>
  </si>
  <si>
    <t>Saucisson sec aux noix et/ou noisettes</t>
  </si>
  <si>
    <t>Saucisse sèche</t>
  </si>
  <si>
    <t>Jambon sec de Parme</t>
  </si>
  <si>
    <t>Jambon sec, découenné, dégraissé</t>
  </si>
  <si>
    <t>Museau de boeuf</t>
  </si>
  <si>
    <t>Jambon cru</t>
  </si>
  <si>
    <t>Confit de canard</t>
  </si>
  <si>
    <t>Coppa</t>
  </si>
  <si>
    <t>Andouillette, sautée/poêlée</t>
  </si>
  <si>
    <t>Jambon cru, fumé</t>
  </si>
  <si>
    <t>Saucisson sec</t>
  </si>
  <si>
    <t>Rosette ou Fuseau</t>
  </si>
  <si>
    <t>Lardon nature, cuit</t>
  </si>
  <si>
    <t>Chorizo</t>
  </si>
  <si>
    <t>Jambonneau, cuit</t>
  </si>
  <si>
    <t>Filet de bacon</t>
  </si>
  <si>
    <t>Corned-beef, appertisé</t>
  </si>
  <si>
    <t>Chorizo supérieur, doux ou fort, type charcuterie en tranches</t>
  </si>
  <si>
    <t>Salami pur porc</t>
  </si>
  <si>
    <t>Andouille, réchauffée à la poêle</t>
  </si>
  <si>
    <t>Oreille de porc demi-sel</t>
  </si>
  <si>
    <t>Rôti de volaille en salaison, cuit</t>
  </si>
  <si>
    <t>Canard, magret fumé</t>
  </si>
  <si>
    <t>Jambon à l'os braisé</t>
  </si>
  <si>
    <t>Salami porc et boeuf</t>
  </si>
  <si>
    <t>Jambon de dinde ou Blanc de dinde en tranche</t>
  </si>
  <si>
    <t>Chorizo supérieur, doux ou fort, type saucisse sèche</t>
  </si>
  <si>
    <t>Jambon cuit, supérieur</t>
  </si>
  <si>
    <t>Jambon cuit, supérieur, à teneur réduite en sel</t>
  </si>
  <si>
    <t>Jambon de poulet ou Blanc de poulet en tranche</t>
  </si>
  <si>
    <t>Jambon cuit, supérieur, découenné</t>
  </si>
  <si>
    <t>Jambon cuit, supérieur, découenné dégraissé</t>
  </si>
  <si>
    <t>Rond de jambon cuit</t>
  </si>
  <si>
    <t>Jambon cuit, supérieur, avec couenne</t>
  </si>
  <si>
    <t>Pancetta ou Poitrine roulée sèche</t>
  </si>
  <si>
    <t>Jambon cuit, fumé</t>
  </si>
  <si>
    <t>Jambon cuit, de Paris, découenné dégraissé</t>
  </si>
  <si>
    <t>Jambon de porc à cuire ou Jambon à rôtir/cuire au four</t>
  </si>
  <si>
    <t>Merguez, boeuf et mouton, cuite</t>
  </si>
  <si>
    <t>Charcuterie (aliment moyen)</t>
  </si>
  <si>
    <t>Andouillette de Troyes, à cuire</t>
  </si>
  <si>
    <t>Jambon cuit, choix, découenné dégraissé</t>
  </si>
  <si>
    <t>Jambon cuit, choix</t>
  </si>
  <si>
    <t>Jambon cuit, choix, avec couenne</t>
  </si>
  <si>
    <t>Jambon persillé en gelée</t>
  </si>
  <si>
    <t>Saucisse alsacienne fumée ou Gendarme</t>
  </si>
  <si>
    <t>Andouille de Vire</t>
  </si>
  <si>
    <t>Chipolata, cuite</t>
  </si>
  <si>
    <t>Saucisse de Toulouse, cuite</t>
  </si>
  <si>
    <t>Andouillette, à cuire</t>
  </si>
  <si>
    <t>Andouille</t>
  </si>
  <si>
    <t>Épaule de porc, cuite, choix, découennée dégraissée</t>
  </si>
  <si>
    <t>Dés, allumettes, râpé ou haché de jambon de volaille</t>
  </si>
  <si>
    <t>Diot, cru</t>
  </si>
  <si>
    <t>Rillettes de Tours</t>
  </si>
  <si>
    <t>Andouille de Guéméné</t>
  </si>
  <si>
    <t>Dés, allumettes, râpé ou haché de jambon</t>
  </si>
  <si>
    <t>Roulade de porc pistachée</t>
  </si>
  <si>
    <t>Haché de volaille</t>
  </si>
  <si>
    <t>Salami</t>
  </si>
  <si>
    <t>Saucisse de Montbéliard</t>
  </si>
  <si>
    <t>Saucisse (aliment moyen)</t>
  </si>
  <si>
    <t>Salami type danois</t>
  </si>
  <si>
    <t>Saucisse fumée, à cuire</t>
  </si>
  <si>
    <t>Saucisse de volaille, façon charcutière</t>
  </si>
  <si>
    <t>Poitrine de porc demi-sel</t>
  </si>
  <si>
    <t>Rillettes pur porc</t>
  </si>
  <si>
    <t>Lardon fumé, cru</t>
  </si>
  <si>
    <t>Lardon nature, cru</t>
  </si>
  <si>
    <t>Terrine de lapin</t>
  </si>
  <si>
    <t>Rillettes de poulet</t>
  </si>
  <si>
    <t>Mortadelle, porc et boeuf</t>
  </si>
  <si>
    <t>Pâté de lapin</t>
  </si>
  <si>
    <t>Saucisse de Morteau</t>
  </si>
  <si>
    <t>Confit de foie de porc</t>
  </si>
  <si>
    <t>Chipolata, crue</t>
  </si>
  <si>
    <t>Saucisse de jambon pur porc</t>
  </si>
  <si>
    <t>Rillettes du Mans</t>
  </si>
  <si>
    <t>Poitrine de porc, fumée, crue</t>
  </si>
  <si>
    <t>Pâté ou terrine de campagne</t>
  </si>
  <si>
    <t>Chair à saucisse, pur porc, crue</t>
  </si>
  <si>
    <t>Saucisse de langue à la pistache</t>
  </si>
  <si>
    <t>Rillettes de canard</t>
  </si>
  <si>
    <t>Saucisse de Morteau, bouillie/cuite à l'eau</t>
  </si>
  <si>
    <t>Pâté au jambon</t>
  </si>
  <si>
    <t>Galantine (aliment moyen)</t>
  </si>
  <si>
    <t>Pâté de gibier</t>
  </si>
  <si>
    <t>Saucisson à l'ail</t>
  </si>
  <si>
    <t>Mortadelle</t>
  </si>
  <si>
    <t>Rillettes d'oie</t>
  </si>
  <si>
    <t>Mortadelle, pur porc</t>
  </si>
  <si>
    <t>Chair à saucisse, crue</t>
  </si>
  <si>
    <t>Rillettes pur oie</t>
  </si>
  <si>
    <t>Lardon fumé, cuit</t>
  </si>
  <si>
    <t>Saucisson brioché, cuit</t>
  </si>
  <si>
    <t>Merguez, boeuf, mouton et porc, crue</t>
  </si>
  <si>
    <t>Saucisse végétale au tofu (convient aux véganes ou végétaliens), préemballée</t>
  </si>
  <si>
    <t>Mortadelle pistachée pur porc</t>
  </si>
  <si>
    <t>Rillettes traditionnelles de porc</t>
  </si>
  <si>
    <t>Saucisson de cheval type cervelas</t>
  </si>
  <si>
    <t>Jambon en croûte</t>
  </si>
  <si>
    <t>Fromage de tête</t>
  </si>
  <si>
    <t>Saucisse de volaille, type Knack</t>
  </si>
  <si>
    <t>Merguez, boeuf et mouton, crue</t>
  </si>
  <si>
    <t>Confit de foie de volaille</t>
  </si>
  <si>
    <t>Pâté de foie de volaille</t>
  </si>
  <si>
    <t>Saucisson cuit pur porc</t>
  </si>
  <si>
    <t>Épaule de porc, cuite, standard, découennée dégraissée</t>
  </si>
  <si>
    <t>Saucisse de Francfort</t>
  </si>
  <si>
    <t>Saucisson de Paris, fumé</t>
  </si>
  <si>
    <t>Pâté (aliment moyen)</t>
  </si>
  <si>
    <t>Merguez, crue</t>
  </si>
  <si>
    <t>Saucisse de Toulouse, crue</t>
  </si>
  <si>
    <t>Terrine de canard</t>
  </si>
  <si>
    <t>Saucisse de bière</t>
  </si>
  <si>
    <t>Pâté de foie de porc, supérieur</t>
  </si>
  <si>
    <t>Cervelas obernois</t>
  </si>
  <si>
    <t>Saucisse cocktail</t>
  </si>
  <si>
    <t>Pâté ou terrine aux champignons (forestier)</t>
  </si>
  <si>
    <t>Saucisson de Paris</t>
  </si>
  <si>
    <t>Cervelas à l'ail, pur porc</t>
  </si>
  <si>
    <t>Saucisse de Strasbourg ou Knack</t>
  </si>
  <si>
    <t>Boudin noir, à cuire</t>
  </si>
  <si>
    <t>Quenelle au tofu (ne convient pas aux véganes ou végétaliens), préemballée</t>
  </si>
  <si>
    <t>Mousse de foie de porc</t>
  </si>
  <si>
    <t>Boudin noir, sauté/poêlé</t>
  </si>
  <si>
    <t>Cervelas</t>
  </si>
  <si>
    <t>Farce porc et boeuf, crue</t>
  </si>
  <si>
    <t>Saucisse de foie</t>
  </si>
  <si>
    <t>Pied de porc demi-sel</t>
  </si>
  <si>
    <t>Merguez, porc et boeuf, crue</t>
  </si>
  <si>
    <t>Oeuf au jambon en gelée</t>
  </si>
  <si>
    <t>Boudin antillais, à cuire</t>
  </si>
  <si>
    <t>Pâté de foie d'oie</t>
  </si>
  <si>
    <t>Boudin, sauté/poêlé (aliment moyen)</t>
  </si>
  <si>
    <t>Boudin blanc truffé, à cuire</t>
  </si>
  <si>
    <t>Museau de boeuf en vinaigrette</t>
  </si>
  <si>
    <t>Mousse de foie de porc supérieure ou Crème de foie</t>
  </si>
  <si>
    <t>Merguez, pur boeuf, crue</t>
  </si>
  <si>
    <t>Pâté breton</t>
  </si>
  <si>
    <t>Pâté en croûte</t>
  </si>
  <si>
    <t>Pâté de foie de porc</t>
  </si>
  <si>
    <t>Saucisse viennoise, crue</t>
  </si>
  <si>
    <t>Pâté au poivre vert</t>
  </si>
  <si>
    <t>Mousse de canard</t>
  </si>
  <si>
    <t>Boudin blanc, à cuire</t>
  </si>
  <si>
    <t>Boudin blanc, sauté/poêlé</t>
  </si>
  <si>
    <t>Quenelle de volaille, crue</t>
  </si>
  <si>
    <t>Foie gras, canard, entier, cuit</t>
  </si>
  <si>
    <t>Museau de porc vinaigrette</t>
  </si>
  <si>
    <t>Quenelle de poisson, crue</t>
  </si>
  <si>
    <t>Quenelle nature, crue</t>
  </si>
  <si>
    <t>Foie gras, canard, bloc, 30% de morceaux</t>
  </si>
  <si>
    <t>Foie gras, canard, bloc (aliment moyen)</t>
  </si>
  <si>
    <t>Foie gras, canard, bloc, 50% de morceaux</t>
  </si>
  <si>
    <t>Foie gras de canard, cru</t>
  </si>
  <si>
    <t>Foie gras, canard, bloc, sans morceaux</t>
  </si>
  <si>
    <t>Quenelle de poisson, cuite</t>
  </si>
  <si>
    <t>Quenelle de poisson, en sauce</t>
  </si>
  <si>
    <t>Spécialité végétale type pâté, préemballée</t>
  </si>
  <si>
    <t>Quenelle de volaille, en sauce</t>
  </si>
  <si>
    <t>Quenelle de veau, en sauce</t>
  </si>
  <si>
    <t>Chocolat noir à 70% cacao minimum, extra, dégustation, tablette</t>
  </si>
  <si>
    <t>Cacahuètes enrobées de chocolat dragéifiées</t>
  </si>
  <si>
    <t>Bouchée chocolat fourrage fruits à coques et/ou praliné</t>
  </si>
  <si>
    <t>Barres ou confiserie chocolatées au lait</t>
  </si>
  <si>
    <t>Chocolat noir aux fruits secs (noisettes, amandes, raisins, praline), tablette</t>
  </si>
  <si>
    <t>Chocolat noir sans sucres ajoutés, avec édulcorants, en tablette</t>
  </si>
  <si>
    <t>Chocolat au lait aux fruits secs (noisettes, amandes, raisins, praline), tablette</t>
  </si>
  <si>
    <t>Chocolat, en tablette (aliment moyen)</t>
  </si>
  <si>
    <t>Chocolat blanc aux fruits secs (noisettes, amandes, raisins, praliné) , tablette</t>
  </si>
  <si>
    <t>Chocolat au lait, tablette</t>
  </si>
  <si>
    <t>Chocolat au lait fourré au praliné, tablette</t>
  </si>
  <si>
    <t>Barre chocolatée aux fruits secs</t>
  </si>
  <si>
    <t>Chocolat au lait aux céréales croustillantes, tablette</t>
  </si>
  <si>
    <t>Barre goûter frais au lait et chocolat</t>
  </si>
  <si>
    <t>Chocolat noir aux fruits (orange, framboise, poire), tablette</t>
  </si>
  <si>
    <t>Barre goûter frais au lait et chocolat avec génoise</t>
  </si>
  <si>
    <t>Chocolat noir à moins de 70% de cacao, à croquer, tablette</t>
  </si>
  <si>
    <t>Rocher chocolat fourré praliné</t>
  </si>
  <si>
    <t>Bonbon / bouchée au chocolat fourrage gaufrettes / biscuit</t>
  </si>
  <si>
    <t>Chocolat noir à 40% de cacao minimum, à pâtisser, tablette</t>
  </si>
  <si>
    <t>Chocolat noir fourré praliné, tablette</t>
  </si>
  <si>
    <t>Chocolat blanc, tablette</t>
  </si>
  <si>
    <t>Barre chocolatée biscuitée</t>
  </si>
  <si>
    <t>Barre chocolat au lait avec nougat</t>
  </si>
  <si>
    <t>Chocolat au lait sans sucres ajoutés, avec édulcorants, tablette</t>
  </si>
  <si>
    <t>Confiserie au chocolat dragéifiée</t>
  </si>
  <si>
    <t>Pâte à tartiner chocolat et noisette</t>
  </si>
  <si>
    <t>Chocolat au lait fourré</t>
  </si>
  <si>
    <t>Barre à la noix de coco, enrobée de chocolat</t>
  </si>
  <si>
    <t>Barre chocolatée non biscuitée enrobée</t>
  </si>
  <si>
    <t>Chocolat noir fourrage confiseur à la menthe</t>
  </si>
  <si>
    <t>Vinaigre de vin rouge</t>
  </si>
  <si>
    <t>Moutarde</t>
  </si>
  <si>
    <t>Moutarde à l'ancienne</t>
  </si>
  <si>
    <t>Olive noire, à l'huile (à la grecque)</t>
  </si>
  <si>
    <t>Câpres, au vinaigre</t>
  </si>
  <si>
    <t>Olives vertes, fourrées ou farcies (anchois, poivrons, etc.)</t>
  </si>
  <si>
    <t>Olive noire (aliment moyen)</t>
  </si>
  <si>
    <t>Olive (aliment moyen)</t>
  </si>
  <si>
    <t>Olive noire, en saumure, égouttée</t>
  </si>
  <si>
    <t>Olive verte, en saumure, égouttée</t>
  </si>
  <si>
    <t>Tapenade</t>
  </si>
  <si>
    <t>Cornichon, aigre-doux</t>
  </si>
  <si>
    <t>Cornichon, au vinaigre</t>
  </si>
  <si>
    <t>Vinaigre balsamique</t>
  </si>
  <si>
    <t>Oignon au vinaigre</t>
  </si>
  <si>
    <t>Vinaigre</t>
  </si>
  <si>
    <t>Vinaigre de cidre</t>
  </si>
  <si>
    <t>Chewing-gum, sucré</t>
  </si>
  <si>
    <t>Fruit confit</t>
  </si>
  <si>
    <t>Bonbon dur et sucette</t>
  </si>
  <si>
    <t>&lt; 0,19</t>
  </si>
  <si>
    <t>Nougat ou touron</t>
  </si>
  <si>
    <t>Calissons d'Aix en Provence</t>
  </si>
  <si>
    <t>Bonbon gélifié</t>
  </si>
  <si>
    <t>Dragée amande</t>
  </si>
  <si>
    <t>Guimauve ou marshmallow, enrobé de chocolat</t>
  </si>
  <si>
    <t>Guimauve ou marshmallow</t>
  </si>
  <si>
    <t>Bonbon au caramel, mou</t>
  </si>
  <si>
    <t>Bonbons, tout type</t>
  </si>
  <si>
    <t>Pâte de fruits</t>
  </si>
  <si>
    <t>Bonbon dur au caramel</t>
  </si>
  <si>
    <t>Marron glacé</t>
  </si>
  <si>
    <t>Chewing-gum, sans sucre</t>
  </si>
  <si>
    <t>Chewing-gum, teneur en sucre inconnue (aliment moyen)</t>
  </si>
  <si>
    <t>Zeste d'orange confit</t>
  </si>
  <si>
    <t>Confiture de fraise (extra ou classique)</t>
  </si>
  <si>
    <t>Confiture d'abricot (extra ou classique)</t>
  </si>
  <si>
    <t>Marmelade d'orange</t>
  </si>
  <si>
    <t>Confiture de myrtilles (extra ou classique)</t>
  </si>
  <si>
    <t>Gelée de groseille (extra ou classique)</t>
  </si>
  <si>
    <t>Confiture de lait</t>
  </si>
  <si>
    <t>Confiture, tout type de fruits, allégée en sucres (extra ou classique)</t>
  </si>
  <si>
    <t>Préparation de fruits divers (en taux de sucres : confitures allégées en sucres &lt; préparations de fruits &lt; confitures)</t>
  </si>
  <si>
    <t>Confiture de framboise (extra ou classique)</t>
  </si>
  <si>
    <t>Confiture de cerise (extra ou classique)</t>
  </si>
  <si>
    <t>Confiture ou Marmelade, tout type de fruits, teneur en sucre inconnue (aliment moyen)</t>
  </si>
  <si>
    <t>Gelée de fruits divers (extra ou classique)</t>
  </si>
  <si>
    <t>Confiture ou Marmelade, tout type de fruits (aliment moyen)</t>
  </si>
  <si>
    <t>Confiture de prune (extra ou classique)</t>
  </si>
  <si>
    <t>Spécialité à base de crème légère 8% MG, fluide ou épaisse</t>
  </si>
  <si>
    <t>Crème de lait, 30% MG, épaisse, rayon frais</t>
  </si>
  <si>
    <t>Crème de lait, 15 à 20% MG, légère, fluide, rayon frais</t>
  </si>
  <si>
    <t>Crème de lait ou spécialité à base de crème légère, teneur en matière grasse inconnue (aliment moyen)</t>
  </si>
  <si>
    <t>Crème de lait, 15 à 20% MG, légère, épaisse, rayon frais</t>
  </si>
  <si>
    <t>Crème de lait, 15 à 20% MG, légère, semi-épaisse, UHT</t>
  </si>
  <si>
    <t>Crème de lait, 30% MG, semi-épaisse, UHT</t>
  </si>
  <si>
    <t>Crème d'Isigny AOP, &gt;= 35% MG</t>
  </si>
  <si>
    <t>Crème chantilly, sous pression, UHT</t>
  </si>
  <si>
    <t>Boisson diététique pour le sport</t>
  </si>
  <si>
    <t>&lt; 0,05</t>
  </si>
  <si>
    <t>Substitut de repas hypocalorique, prêt à boire</t>
  </si>
  <si>
    <t>Substitut de repas hypocalorique, crème dessert</t>
  </si>
  <si>
    <t>Substitut de repas hypocalorique, poudre reconstituée avec lait écrémé, type milk-shake</t>
  </si>
  <si>
    <t>Substitut de repas hypocalorique, poudre reconstituée avec lait écrémé</t>
  </si>
  <si>
    <t>Profiterole avec glace vanille et sauce chocolat</t>
  </si>
  <si>
    <t>Nougat glacé</t>
  </si>
  <si>
    <t>Omelette norvégienne</t>
  </si>
  <si>
    <t>Dessert glacé type mystère ou vacherin</t>
  </si>
  <si>
    <t>Coupe glacée type café ou chocolat liégeois</t>
  </si>
  <si>
    <t>Poire belle Hélène</t>
  </si>
  <si>
    <t>Dessert glacé feuilleté, à partager</t>
  </si>
  <si>
    <t>Dessert glacé, type sundae</t>
  </si>
  <si>
    <t>Bûche glacée</t>
  </si>
  <si>
    <t>Pêche melba</t>
  </si>
  <si>
    <t>Coupe glacée parfum pêche Melba ou poire Belle-Hélène</t>
  </si>
  <si>
    <t>Citron givré ou Orange givrée (sorbet)</t>
  </si>
  <si>
    <t>Dessert lacté infantile au riz ou à la semoule</t>
  </si>
  <si>
    <t>Dessert lacté infantile type crème dessert</t>
  </si>
  <si>
    <t>Dessert lacté infantile nature sucré ou aux fruits</t>
  </si>
  <si>
    <t>Petit pot fruit avec banane pour bébé</t>
  </si>
  <si>
    <t>Petit pot fruit sans banane pour bébé</t>
  </si>
  <si>
    <t>Eau de source, embouteillée (aliment moyen)</t>
  </si>
  <si>
    <t>Eau minérale, embouteillée, faiblement minéralisée (aliment moyen)</t>
  </si>
  <si>
    <t>Eau minérale (aliment moyen)</t>
  </si>
  <si>
    <t>Eau minérale, plate (aliment moyen)</t>
  </si>
  <si>
    <t>Eau minérale, gazeuse (aliment moyen)</t>
  </si>
  <si>
    <t>Eau du robinet</t>
  </si>
  <si>
    <t>Eau embouteillée de source</t>
  </si>
  <si>
    <t>Eau minérale Abatilles, embouteillée, non gazeuse, faiblement minéralisée (Arcachon, 33)</t>
  </si>
  <si>
    <t>Eau minérale Aix-les-Bains, embouteillée, non gazeuse, faiblement minéralisée (Aix-les-Bains, 73)</t>
  </si>
  <si>
    <t>Eau minérale Aizac, embouteillée, gazeuse, faiblement minéralisée (Aizac, 07)</t>
  </si>
  <si>
    <t>Eau minérale Amanda, embouteillée, non gazeuse, fortement minéralisée (St-Amand, 59)</t>
  </si>
  <si>
    <t>Eau minérale Arcens, embouteillée, gazeuse, moyennement minéralisée (Arcens, 07)</t>
  </si>
  <si>
    <t>Eau minérale Ardesy, embouteillée, gazeuse, fortement minéralisée (Ardes, 63)</t>
  </si>
  <si>
    <t>Eau minérale Celtic, embouteillée, gazeuse ou non gazeuse, très faiblement minéralisée (Niederbronn, 67)</t>
  </si>
  <si>
    <t>Eau minérale Chambon, embouteillée, non gazeuse, faiblement minéralisée (Chambon, 45)</t>
  </si>
  <si>
    <t>Eau minérale Chantemerle, embouteillée, non gazeuse, faiblement minéralisée (Le Pestrin, 07)</t>
  </si>
  <si>
    <t>Eau minérale Chateauneuf, embouteillée, gazeuse, fortement minéralisée (Chateauneuf, 63)</t>
  </si>
  <si>
    <t>Eau minérale Chateldon, embouteillée, gazeuse, fortement minéralisée (Chateldon, 63)</t>
  </si>
  <si>
    <t>Eau minérale Clos de l'Abbaye, embouteillée, non gazeuse, moyennement minéralisée (St-Amand, 59)</t>
  </si>
  <si>
    <t>Eau minérale Contrex, embouteillée, non gazeuse, fortement minéralisée (Contrexéville, 88)</t>
  </si>
  <si>
    <t>Eau minérale Dax, embouteillée, non gazeuse, moyennement minéralisée (Dax, 40)</t>
  </si>
  <si>
    <t>Eau minérale Didier, embouteillée, gazeuse, fortement minéralisée (Martinique)</t>
  </si>
  <si>
    <t>Eau minérale Didier, embouteillée non gazeuse, fortement minéralisée (Martinique)</t>
  </si>
  <si>
    <t>Eau minérale Evian, embouteillée, non gazeuse, faiblement minéralisée (Evian, 74)</t>
  </si>
  <si>
    <t>Eau minérale Hépar, embouteillée, non gazeuse, fortement minéralisée (Vittel, 88)</t>
  </si>
  <si>
    <t>Eau minérale Hydroxydase, embouteillée, gazeuse, fortement minéralisée (Le Breuil sur Couze, 63)</t>
  </si>
  <si>
    <t>Eau minérale Vernière, embouteillée, gazeuse, moyennement minéralisée (Les Aires, 34)</t>
  </si>
  <si>
    <t>Eau minérale Luchon, embouteillée, non gazeuse, faiblement minéralisée (Luchon, 31)</t>
  </si>
  <si>
    <t>Eau minérale Mont-Roucous, embouteillée, très faiblement minéralisée (Lacaune, 81)</t>
  </si>
  <si>
    <t>Eau de source Ogeu, embouteillée, faiblement minéralisée (Ogeu, 64)</t>
  </si>
  <si>
    <t>Eau minérale Orée du bois, embouteillée, non gazeuse, moyennement minéralisée (St-Amand, 59)</t>
  </si>
  <si>
    <t>Eau minérale Orezza, embouteillée, gazeuse, moyennement minéralisée (Rapaggio, 20B)</t>
  </si>
  <si>
    <t>Eau minérale Parot, embouteillée, gazeuse, moyennement minéralisée (St-Romain-le-Puy, 42)</t>
  </si>
  <si>
    <t>Eau minérale Plancoet, embouteillée, gazeuse ou non gazeuse, faiblement minéralisée (Plancoet, 22)</t>
  </si>
  <si>
    <t>Eau minérale Propiac, embouteillée, non gazeuse, fortement minéralisée (Propiac, 26)</t>
  </si>
  <si>
    <t>Eau minérale Puits St-Georges, embouteillée, gazeuse, moyennement minéralisée (St-Romain-le-Puy, 42)</t>
  </si>
  <si>
    <t>Eau minérale Quézac, embouteillée, gazeuse, moyennement minéralisée (Quézac, 48)</t>
  </si>
  <si>
    <t>Eau minérale Reine des basaltes, embouteillée, gazeuse, moyennement minéralisée (Asperjoc, 07)</t>
  </si>
  <si>
    <t>Eau minérale Rozana, embouteillée, gazeuse, fortement minéralisée (Beauregard, 63)</t>
  </si>
  <si>
    <t>Eau minérale Sail-les-Bains, embouteillée, non gazeuse, faiblement minéralisée (Sail-les-Bains, 42)</t>
  </si>
  <si>
    <t>Eau minérale Salvetat, embouteillée, gazeuse, moyennement minéralisée (La Salvetat, 34)</t>
  </si>
  <si>
    <t>Eau minérale St-Amand, embouteillée, gazeuse ou non gazeuse, moyennement minéralisée (St-Amand, 59)</t>
  </si>
  <si>
    <t>Eau minérale St-Antonin, embouteillée, non gazeuse, fortement minéralisée (St-Antonin-Noble-Val, 82)</t>
  </si>
  <si>
    <t>Eau minérale St-Diéry, embouteillée, gazeuse, fortement minéralisée (St-Diéry, 63)</t>
  </si>
  <si>
    <t>Eau minérale Ste-Marguerite, embouteillée, gazeuse, moyennement minéralisée (St-Maurice, 63)</t>
  </si>
  <si>
    <t>Eau minérale St-Yorre, embouteillée, gazeuse, fortement minéralisée (Saint-Yorre, 03)</t>
  </si>
  <si>
    <t>Eau minérale Thonon, embouteillée, non gazeuse, faiblement minéralisée (Thonon, 74)</t>
  </si>
  <si>
    <t>Eau minérale Ventadour, embouteillée, gazeuse, faiblement minéralisée (Le Pestrin, 07)</t>
  </si>
  <si>
    <t>Eau minérale Vernet, embouteillée, gazeuse, faiblement minéralisée (Prades, 07)</t>
  </si>
  <si>
    <t>Eau minérale Vichy Célestins, embouteillée, gazeuse, fortement minéralisée (Saint-Yorre, 03)</t>
  </si>
  <si>
    <t>Eau minérale Vittel, embouteillée, non gazeuse, moyennement minéralisée (Vittel, 88)</t>
  </si>
  <si>
    <t>Eau minérale Volvic, embouteillée, non gazeuse, faiblement minéralisée (Volvic, 63)</t>
  </si>
  <si>
    <t>Eau minérale Volvic active, embouteillée, gazeuse, faiblement minéralisée (Volvic, 63)</t>
  </si>
  <si>
    <t>Eau minérale Wattwiller, embouteillée, gazeuse ou non gazeuse, faiblement minéraliséee (Wattwiller, 68)</t>
  </si>
  <si>
    <t>Eau minérale Perrier, embouteillée, gazeuse, faiblement minéralisée (Vergèse, 30)</t>
  </si>
  <si>
    <t>Eau minérale Badoit, embouteillée, gazeuse, moyennement minéralisée (St-Galmier, 42)</t>
  </si>
  <si>
    <t>Eau minérale Avra, embouteillée, non gazeuse, faiblement minéralisée (Grèce)</t>
  </si>
  <si>
    <t>Eau minérale Beckerich, embouteillée, non gazeuse, faiblement minéralisée (Luxembourg)</t>
  </si>
  <si>
    <t>Eau minérale Chaudfontaine, embouteillée, non gazeuse, faiblement minéralisée (Belgique)</t>
  </si>
  <si>
    <t>Eau minérale Christinen Brunnen, embouteillée, non gazeuse, moyennement minéralisée (Allemagne)</t>
  </si>
  <si>
    <t>Eau minérale Courmayeur, embouteillée, non gazeuse, fortement minéralisée (Italie)</t>
  </si>
  <si>
    <t>Eau minérale Levissima, embouteillée, non gazeuse, faiblement minéralisée (Italie)</t>
  </si>
  <si>
    <t>Eau minérale Luso, embouteillée, non gazeuse, très faiblement minéralisée (Portugal)</t>
  </si>
  <si>
    <t>Eau minérale Néro, embouteillée, non gazeuse, faiblement minéralisée (Grèce)</t>
  </si>
  <si>
    <t>Eau minérale Penacova, embouteillée, non gazeuse, très faiblement minéralisée (Portugal)</t>
  </si>
  <si>
    <t>Eau minérale San Bernardo, embouteillée, très faiblement minéralisée (Italie)</t>
  </si>
  <si>
    <t>Eau minérale San Pellegrino, embouteillée, gazeuse, moyennement minéralisée (Italie)</t>
  </si>
  <si>
    <t>Eau minérale Spa-Reine, embouteillée, gazeuse ou non non gazeuse, moyennement minéralisée (Belgique)</t>
  </si>
  <si>
    <t>Eau minérale Valvert, embouteillée, non gazeuse, faiblement minéralisée (Belgique)</t>
  </si>
  <si>
    <t>Eau minérale Appollinaris, embouteillée, non gazeuse, fortement minéralisée (Allemagne)</t>
  </si>
  <si>
    <t>Eau de source Cristaline, embouteillée, non gazeuse</t>
  </si>
  <si>
    <t>Eau minérale Biovive, embouteillée, non gazeuse, faiblement minéralisée (Dax, 40)</t>
  </si>
  <si>
    <t>Eau minérale La Cairolle, embouteillée, non gazeuse, fortement minéralisée (Les Aires, 34)</t>
  </si>
  <si>
    <t>Eau minérale Cilaos, embouteillée, gazeuse, fortement minéralisée (Cilaos, 974)</t>
  </si>
  <si>
    <t>Eau minérale La Française, embouteillée, non gazeuse, fortement minéralisée (Propiac, 26)</t>
  </si>
  <si>
    <t>Eau minérale Montcalm, embouteillée, non gazeuse, très faiblement minéralisée (Auzat, 09)</t>
  </si>
  <si>
    <t>Eau minérale Montclar, embouteillée, non gazeuse, faiblement minéralisée (Montclar, 04)</t>
  </si>
  <si>
    <t>Eau minérale Nessel, embouteillée, gazeuse, moyennement minéralisée (Soultzmatt, 68)</t>
  </si>
  <si>
    <t>Eau minérale Ogeu, embouteillée, gazeuse, faiblement minéralisée (Ogeu-les-Bains, 64)</t>
  </si>
  <si>
    <t>Eau minérale Ogeu, embouteillée, non gazeuse, faiblement minéralisée (Ogeu-les-Bains, 64)</t>
  </si>
  <si>
    <t>Eau minérale Prince Noir, embouteillée, non gazeuse, fortement minéralisée (St-Antonin-Noble-Val, 82)</t>
  </si>
  <si>
    <t>Eau minérale St-Alban, embouteillée, gazeuse, moyennement minéralisée (St-Alban, 42)</t>
  </si>
  <si>
    <t>Eau minérale St-Géron, embouteillée, gazeuse, moyennement minéralisée (St-Géron, 43)</t>
  </si>
  <si>
    <t>Eau minérale St-Michel-de-Mourcairol, embouteillée, gazeuse, moyennement minéralisée (Les Aires, 34)</t>
  </si>
  <si>
    <t>Eau minérale Treignac, embouteillée, non gazeuse, très faiblement minéralisée (Treignac, 19)</t>
  </si>
  <si>
    <t>Eau minérale Vals, embouteillée, gazeuse, moyennement minéralisée (Vals-les-Bains, 07)</t>
  </si>
  <si>
    <t>Eau minérale Vauban, embouteillée, non gazeuse, moyennement minéralisée (St-Amand-les-Eaux, 59)</t>
  </si>
  <si>
    <t>Eau minérale Carola, embouteillée, gazeuse ou non gazeuse, moyennement minéralisée (Ribeauville, 68)</t>
  </si>
  <si>
    <t>Eau minérale Mont-Blanc, embouteillée, non gazeuse, faiblement minéralisée (Italie)</t>
  </si>
  <si>
    <t>Eau minérale Eden (La Goa), embouteillée, non gazeuse, faiblement minéralisée (Suisse)</t>
  </si>
  <si>
    <t>Vanille, gousse</t>
  </si>
  <si>
    <t>Fenugrec, graine</t>
  </si>
  <si>
    <t>Carvi, graine</t>
  </si>
  <si>
    <t>Pavot, graine</t>
  </si>
  <si>
    <t>Cumin, graine</t>
  </si>
  <si>
    <t>Fenouil, graine</t>
  </si>
  <si>
    <t>Curry, poudre</t>
  </si>
  <si>
    <t>Paprika</t>
  </si>
  <si>
    <t>Poivre noir, poudre</t>
  </si>
  <si>
    <t>Coriandre, graine</t>
  </si>
  <si>
    <t>Epice (aliment moyen)</t>
  </si>
  <si>
    <t>Poivre de Cayenne ou piment de Cayenne</t>
  </si>
  <si>
    <t>Poivre blanc, poudre</t>
  </si>
  <si>
    <t>Safran</t>
  </si>
  <si>
    <t>Cardamome, poudre</t>
  </si>
  <si>
    <t>Curcuma, poudre</t>
  </si>
  <si>
    <t>Gingembre, poudre</t>
  </si>
  <si>
    <t>Laurier, feuille</t>
  </si>
  <si>
    <t>Noix de muscade</t>
  </si>
  <si>
    <t>Quatre épices</t>
  </si>
  <si>
    <t>Clou de girofle</t>
  </si>
  <si>
    <t>Cannelle, poudre</t>
  </si>
  <si>
    <t>Gingembre, racine crue</t>
  </si>
  <si>
    <t>Vanille, extrait alcoolique</t>
  </si>
  <si>
    <t>Vanille, extrait aqueux</t>
  </si>
  <si>
    <t>Beignet de viande, volaille ou poisson, fait maison, cru</t>
  </si>
  <si>
    <t>Brick garni (garniture : crevettes, légumes, volaille, viande, poisson, etc.), fait maison, cuit</t>
  </si>
  <si>
    <t>Cake salé (garniture : fromage, légumes, viande, poisson, volaille, etc.), préemballé</t>
  </si>
  <si>
    <t>Brick à l'oeuf, fait maison, cuit</t>
  </si>
  <si>
    <t>Brick au boeuf</t>
  </si>
  <si>
    <t>Feuilleté ou Friand à la viande, préemballé</t>
  </si>
  <si>
    <t>Samossa ou Samoussa, préemballé, cuit</t>
  </si>
  <si>
    <t>Croissant au jambon fromage, préemballé</t>
  </si>
  <si>
    <t>Feuilleté ou Friand jambon fromage</t>
  </si>
  <si>
    <t>Feuilleté salé (aliment moyen)</t>
  </si>
  <si>
    <t>Feuilleté ou Friand au fromage</t>
  </si>
  <si>
    <t>Nem ou Pâté impérial, au poulet, préemballé, cuit</t>
  </si>
  <si>
    <t>Croissant au jambon</t>
  </si>
  <si>
    <t>Nem ou Pâté impérial, aux crevettes et/ou au crabe, préemballé, cuit</t>
  </si>
  <si>
    <t>Nem ou Pâté impérial, au porc, préemballé, cuit</t>
  </si>
  <si>
    <t>Bouchée à la reine, au poisson et fruits de mer</t>
  </si>
  <si>
    <t>Feuilleté aux escargots, préemballé</t>
  </si>
  <si>
    <t>Feuilleté au poisson et / ou fruits de mer</t>
  </si>
  <si>
    <t>Nem ou Pâté impérial</t>
  </si>
  <si>
    <t>Bouchée à la reine, garnie (aliment moyen)</t>
  </si>
  <si>
    <t>Bouchée à la reine, à la viande/volaille/quenelle</t>
  </si>
  <si>
    <t>Spécialité chinoise type bouchée à la vapeur, préemballée, cuite</t>
  </si>
  <si>
    <t>Rouleau de printemps</t>
  </si>
  <si>
    <t>Brick à la pomme de terre, fait maison, cuit</t>
  </si>
  <si>
    <t>Spécialité végétale type fromage en tranche ou râpé, sans soja, préemballée</t>
  </si>
  <si>
    <t>Pecorino</t>
  </si>
  <si>
    <t>Grana Padano</t>
  </si>
  <si>
    <t>Mimolette vieille</t>
  </si>
  <si>
    <t>Mimolette extra-vieille</t>
  </si>
  <si>
    <t>Asiago</t>
  </si>
  <si>
    <t>Mimolette demi-vieille</t>
  </si>
  <si>
    <t>Parmesan</t>
  </si>
  <si>
    <t>Tomme ou tome, allégée en matière grasse, environ 13% MG</t>
  </si>
  <si>
    <t>Fromage à pate pressée cuite type emmental ou emmenthal, allégé en matière grasse</t>
  </si>
  <si>
    <t>Fromage de chèvre sec</t>
  </si>
  <si>
    <t>Fromage à pâte ferme environ 14% MG type Masdaam à teneur réduite en MG</t>
  </si>
  <si>
    <t>Mimolette jeune</t>
  </si>
  <si>
    <t>Gruyère</t>
  </si>
  <si>
    <t>Fromage de brebis Corse à pâte molle</t>
  </si>
  <si>
    <t>Emmental ou emmenthal râpé</t>
  </si>
  <si>
    <t>Fromage à pâte pressée cuite (aliment moyen)</t>
  </si>
  <si>
    <t>Emmental ou emmenthal</t>
  </si>
  <si>
    <t>Comté</t>
  </si>
  <si>
    <t>Gruyère IGP France</t>
  </si>
  <si>
    <t>Abondance</t>
  </si>
  <si>
    <t>Fromage bleu de Bresse allegé environ 15% MG</t>
  </si>
  <si>
    <t>Cantal entre-deux</t>
  </si>
  <si>
    <t>Tome des Bauges</t>
  </si>
  <si>
    <t>Beaufort</t>
  </si>
  <si>
    <t>Salers</t>
  </si>
  <si>
    <t>Fromage rond à pâte molle et croûte fleurie environ 5% MG type camembert allégé en matière grasse</t>
  </si>
  <si>
    <t>Fontina</t>
  </si>
  <si>
    <t>Provolone</t>
  </si>
  <si>
    <t>Edam</t>
  </si>
  <si>
    <t>Fromage à pâte ferme environ 27% MG type Maasdam</t>
  </si>
  <si>
    <t>Tomme ou tome de montagne ou de Savoie</t>
  </si>
  <si>
    <t>Cantal, Salers ou Laguiole</t>
  </si>
  <si>
    <t>Mimolette, sans précision</t>
  </si>
  <si>
    <t>Livarot</t>
  </si>
  <si>
    <t>Ossau-Iraty</t>
  </si>
  <si>
    <t>Cheddar</t>
  </si>
  <si>
    <t>Fromage de brebis des Pyrénées</t>
  </si>
  <si>
    <t>Fromage de brebis à pâte pressée</t>
  </si>
  <si>
    <t>Pélardon (fromage de chèvre)</t>
  </si>
  <si>
    <t>Raclette (fromage)</t>
  </si>
  <si>
    <t>Gouda</t>
  </si>
  <si>
    <t>Crottin de chèvre, au lait cru</t>
  </si>
  <si>
    <t>Morbier</t>
  </si>
  <si>
    <t>Saint-Nectaire, laitier</t>
  </si>
  <si>
    <t>Fromage rond à pâte molle et croûte fleurie 5 à 11% MG type camembert allégé en matière grasse</t>
  </si>
  <si>
    <t>Pont l'Évêque</t>
  </si>
  <si>
    <t>Fromage de chèvre bûche, allégé en matière grasse</t>
  </si>
  <si>
    <t>Fourme de Montbrison</t>
  </si>
  <si>
    <t>Bleu de Gex ou Fromage bleu du Haut-jura ou Bleu de septmoncel (AOC)</t>
  </si>
  <si>
    <t>Fromage rond à pâte molle et croûte fleurie environ 11% MG type coulommiers allégé en matière grasse</t>
  </si>
  <si>
    <t>Fromage bleu d'Auvergne</t>
  </si>
  <si>
    <t>Saint-Nectaire, sans précision</t>
  </si>
  <si>
    <t>Crottin de chèvre, sans précision</t>
  </si>
  <si>
    <t>Maroilles laitier</t>
  </si>
  <si>
    <t>Saint-Nectaire, fermier</t>
  </si>
  <si>
    <t>Saint-Paulin (fromage à pâte pressée non cuite demi-ferme)</t>
  </si>
  <si>
    <t>Sainte-Maure (fromage de chèvre)</t>
  </si>
  <si>
    <t>Brie de Melun</t>
  </si>
  <si>
    <t>Maroilles, sans précision</t>
  </si>
  <si>
    <t>Fromage (aliment moyen)</t>
  </si>
  <si>
    <t>Fromage à pâte ferme, enrobé de cire</t>
  </si>
  <si>
    <t>Fromage à pâte molle et croûte lavée, allégé environ 13% MG</t>
  </si>
  <si>
    <t>Fromage de chèvre demi-sec</t>
  </si>
  <si>
    <t>Tomme ou tome de vache</t>
  </si>
  <si>
    <t>Brie de Meaux</t>
  </si>
  <si>
    <t>Carré de l'Est</t>
  </si>
  <si>
    <t>Maroilles fermier</t>
  </si>
  <si>
    <t>Munster</t>
  </si>
  <si>
    <t>Boulette d'Avesne</t>
  </si>
  <si>
    <t>Camembert au lait cru</t>
  </si>
  <si>
    <t>Fromage de chèvre lactique affiné, au lait cru (type Crottin de Chavignol, Picodon, Rocamadour, Sainte-Maure de Touraine)</t>
  </si>
  <si>
    <t>Picodon (fromage de chèvre)</t>
  </si>
  <si>
    <t>Fromage à pâte molle et croûte lavée (aliment moyen)</t>
  </si>
  <si>
    <t>Chabichou (fromage de chèvre)</t>
  </si>
  <si>
    <t>Fromage de chèvre lactique affiné (type bûchette, crottin, Sainte-Maure)</t>
  </si>
  <si>
    <t>Fromage bleu des Causses</t>
  </si>
  <si>
    <t>Reblochon</t>
  </si>
  <si>
    <t>Fromage à pâte molle à croûte lavée, au lait pasteurisé (type Vieux Pané)</t>
  </si>
  <si>
    <t>Fromage bleu au lait de vache</t>
  </si>
  <si>
    <t>Fourme d'Ambert</t>
  </si>
  <si>
    <t>Fromage de chèvre lactique affiné, au lait pasteurisé (type bûchette ou crottin)</t>
  </si>
  <si>
    <t>Fromage de chèvre à pâte molle et croûte fleurie type camembert</t>
  </si>
  <si>
    <t>Crottin de Chavignol (fromage de chèvre)</t>
  </si>
  <si>
    <t>Sainte-Maure de Touraine (fromage de chèvre)</t>
  </si>
  <si>
    <t>Camembert, sans précision</t>
  </si>
  <si>
    <t>Roquefort</t>
  </si>
  <si>
    <t>Fromage de chèvre à pâte molle non pressée non cuite croûte naturelle, au lait pasteurisé</t>
  </si>
  <si>
    <t>Selles-sur-Cher (fromage de chèvre)</t>
  </si>
  <si>
    <t>Valençay (fromage de chèvre)</t>
  </si>
  <si>
    <t>Gorgonzola</t>
  </si>
  <si>
    <t>Mont d'or ou Vacherin du Haut-Doubs (produit en France) ou Vacherin-Mont d'Or (produit en Suisse)</t>
  </si>
  <si>
    <t>Pouligny Saint-Pierre (fromage de chèvre)</t>
  </si>
  <si>
    <t>Coulommiers</t>
  </si>
  <si>
    <t>Fromage de chèvre bûche</t>
  </si>
  <si>
    <t>Neufchâtel</t>
  </si>
  <si>
    <t>Chevrot (fromage de chèvre)</t>
  </si>
  <si>
    <t>Fromage à pâte molle et croûte mixte (lavée et fleurie) colorée</t>
  </si>
  <si>
    <t>Rocamadour (fromage de chèvre)</t>
  </si>
  <si>
    <t>Époisses</t>
  </si>
  <si>
    <t>Fromage type feta, au lait de vache, à l'huile et aux aromates</t>
  </si>
  <si>
    <t>Fromage à pâte molle et croûte fleurie double crème environ 30% MG</t>
  </si>
  <si>
    <t>Fromage à pâte molle et croûte fleurie (type camembert)</t>
  </si>
  <si>
    <t>Chaource</t>
  </si>
  <si>
    <t>Fromage bleu de Bresse</t>
  </si>
  <si>
    <t>Brie, sans précision</t>
  </si>
  <si>
    <t>Fromage de brebis à pâte molle et croûte fleurie</t>
  </si>
  <si>
    <t>Langres</t>
  </si>
  <si>
    <t>Mozzarella au lait de vache</t>
  </si>
  <si>
    <t>Fromage type feta, au lait de vache</t>
  </si>
  <si>
    <t>Fromage de chèvre frais, au lait pasteurisé (type bûchette fraîche)</t>
  </si>
  <si>
    <t>Saint-Marcellin</t>
  </si>
  <si>
    <t>Feta AOP</t>
  </si>
  <si>
    <t>Fromage 100% brebis (Feta AOP ou type Feta)</t>
  </si>
  <si>
    <t>Spécialité végétale type fromage, à la noix de cajou, préemballée</t>
  </si>
  <si>
    <t>Fromage de chèvre frais, au lait pasteurisé ou cru (type crottin frais ou bûchette fraîche)</t>
  </si>
  <si>
    <t>Mozzarella au lait de bufflonne ou buflesse ("di bufala")</t>
  </si>
  <si>
    <t>Fromage fondu en tranchettes</t>
  </si>
  <si>
    <t>Cancoillotte (spécialité fromagère fondue)</t>
  </si>
  <si>
    <t>Saint-Félicien</t>
  </si>
  <si>
    <t>Fromage de chèvre frais, au lait cru (type palet ou crottin frais)</t>
  </si>
  <si>
    <t>Spécialité végétale type fromage à tartiner, au soja, préemballée</t>
  </si>
  <si>
    <t>Fromage fondu en portions ou en cubes environ 8% MG</t>
  </si>
  <si>
    <t>Snack pour enfants à base de fromage fondu et de gressins</t>
  </si>
  <si>
    <t>Fromage de chèvre à tartiner, nature</t>
  </si>
  <si>
    <t>Fromage fondu en portions ou en cubes environ 20% MG</t>
  </si>
  <si>
    <t>Spécialité fromagère fondante au fromage blanc et aux noix</t>
  </si>
  <si>
    <t>Fromage de lactosérum de brebis</t>
  </si>
  <si>
    <t>Fromage à pâte molle triple crème environ 40% MG</t>
  </si>
  <si>
    <t>Fromage fondu double crème, environ 31% MG</t>
  </si>
  <si>
    <t>Ricotta</t>
  </si>
  <si>
    <t>Spécialité fromagère non affinée à tartiner environ 30-40 % MG aromatisée (ex: ail et fines herbes)</t>
  </si>
  <si>
    <t>Spécialité fromagère non affinée environ 20% MG, type fromage en barquette à tartiner ou coque fromagère</t>
  </si>
  <si>
    <t>Spécialité fromagère non affinée environ 25% MG, type fromage en barquette à tartiner ou coque fromagère</t>
  </si>
  <si>
    <t>Mascarpone</t>
  </si>
  <si>
    <t>Baklava ou Baklawa (pâtisserie orientale aux amandes et sirop)</t>
  </si>
  <si>
    <t>Macaron moelleux fourré à la confiture ou à la crème</t>
  </si>
  <si>
    <t>Gâteau aux amandes type financier</t>
  </si>
  <si>
    <t>Corne de gazelle (pâtisserie orientale aux amandes et sirop)</t>
  </si>
  <si>
    <t>Crêpe, nature, préemballée, rayon température ambiante</t>
  </si>
  <si>
    <t>Crêpe fourrée au chocolat ou à la pâte à tartiner chocolat et noisettes, maison</t>
  </si>
  <si>
    <t>Gaufre bruxelloise ou liégeoise, préparation artisanale</t>
  </si>
  <si>
    <t>Galette des rois feuilletée, fourrée frangipane, et Pithiviers</t>
  </si>
  <si>
    <t>Beignet fourré goût chocolat, préemballé</t>
  </si>
  <si>
    <t>Beignet rond moelleux, sans fourrage, saupoudré de sucre</t>
  </si>
  <si>
    <t>Gaufre moelleuse (type bruxelloise ou liégeoise), nature ou sucrée, préemballée</t>
  </si>
  <si>
    <t>Gaufre croustillante (fine ou sèche), chocolatée, préemballée</t>
  </si>
  <si>
    <t>Crêpe fourrée au sucre, préemballée</t>
  </si>
  <si>
    <t>Crêpe fourrée à la confiture, maison</t>
  </si>
  <si>
    <t>Crêpe, nature, préemballée, rayon frais</t>
  </si>
  <si>
    <t>Crêpe fourrée chocolat, préemballée</t>
  </si>
  <si>
    <t>Beignet à la confiture</t>
  </si>
  <si>
    <t>Gâteau moelleux aux fruits à coque, prémballé</t>
  </si>
  <si>
    <t>Gâteau moelleux au chocolat, préemballé</t>
  </si>
  <si>
    <t>Gâteau au fromage blanc</t>
  </si>
  <si>
    <t>Gaufre moelleuse (type bruxelloise ou liégeoise), chocolatée, préemballée</t>
  </si>
  <si>
    <t>Madeleine au chocolat, préemballée</t>
  </si>
  <si>
    <t>Biscuit de Savoie</t>
  </si>
  <si>
    <t>Galette de sarrasin, nature, préemballée</t>
  </si>
  <si>
    <t>Brownie au chocolat, préemballé</t>
  </si>
  <si>
    <t>Quatre-quarts, fabrication artisanale</t>
  </si>
  <si>
    <t>Quatre-quarts, préemballé</t>
  </si>
  <si>
    <t>Tarte au chocolat, fabrication artisanale</t>
  </si>
  <si>
    <t>Gâteau au yaourt</t>
  </si>
  <si>
    <t>Kouign Amann</t>
  </si>
  <si>
    <t>Éclair</t>
  </si>
  <si>
    <t>Gâteau aux amandes, préemballé</t>
  </si>
  <si>
    <t>Gâteau marbré, prémballé</t>
  </si>
  <si>
    <t>Gâteau au chocolat</t>
  </si>
  <si>
    <t>Gâteau moelleux nature type génoise</t>
  </si>
  <si>
    <t>Beignet fourré aux fruits, préemballé</t>
  </si>
  <si>
    <t>Madeleine, pur beurre, préemballée</t>
  </si>
  <si>
    <t>Muffin, aux myrtilles ou au chocolat</t>
  </si>
  <si>
    <t>Génoise fourrée et nappée au chocolat, prémballé</t>
  </si>
  <si>
    <t>Gâteau Paris-Brest (pâte à choux crème mousseline praliné)</t>
  </si>
  <si>
    <t>Barre pâtissière, préemballé</t>
  </si>
  <si>
    <t>Crêpe fourrée fraise, préemballée</t>
  </si>
  <si>
    <t>Gâteau moelleux fourré au chocolat ou aux pépites de chocolat ou au lait, prémballé</t>
  </si>
  <si>
    <t>Gâteau (aliment moyen)</t>
  </si>
  <si>
    <t>Canelé</t>
  </si>
  <si>
    <t>Madeleine ordinaire, préemballée</t>
  </si>
  <si>
    <t>Entremets type Opéra</t>
  </si>
  <si>
    <t>Gaufre croustillante (fine ou sèche), nature ou sucrée, préemballée</t>
  </si>
  <si>
    <t>Charlotte aux fruits</t>
  </si>
  <si>
    <t>Far aux pruneaux</t>
  </si>
  <si>
    <t>Gâteau sablé aux fruits, préemballé</t>
  </si>
  <si>
    <t>Pâtisserie (aliment moyen)</t>
  </si>
  <si>
    <t>Gâteau au citron, tout type</t>
  </si>
  <si>
    <t>Tarte au citron</t>
  </si>
  <si>
    <t>Galette des rois feuilletée</t>
  </si>
  <si>
    <t>Tarte aux poires amandine</t>
  </si>
  <si>
    <t>Chou à la crème chantilly, Saint-honoré</t>
  </si>
  <si>
    <t>Gâteau moelleux aux fruits, prémballé</t>
  </si>
  <si>
    <t>Gaufre fine fourrée au miel, préemballée</t>
  </si>
  <si>
    <t>Chou à la crème (chantilly ou pâtissière)</t>
  </si>
  <si>
    <t>Rocher coco ou Congolais (petit gâteau à la noix de coco)</t>
  </si>
  <si>
    <t>Tarte normande aux pommes (garniture farine, oeufs, crème, sucre, calvados)</t>
  </si>
  <si>
    <t>Gâteau moelleux fourré aux fruits type mini-roulé ou mini-cake fourré, prémballé</t>
  </si>
  <si>
    <t>Chou à la crème pâtissière</t>
  </si>
  <si>
    <t>Gâteau basque, cerises</t>
  </si>
  <si>
    <t>Bûche de Noël pâtissière</t>
  </si>
  <si>
    <t>Cake aux fruits, préemballé</t>
  </si>
  <si>
    <t>Gâteau au chocolat type forêt noire (génoise au chocolat et crème multi-couches, avec ou sans cerises)</t>
  </si>
  <si>
    <t>Gâteau basque, crème pâtissière</t>
  </si>
  <si>
    <t>Pain d'épices fourré ou nonette</t>
  </si>
  <si>
    <t>Mille-feuille</t>
  </si>
  <si>
    <t>Gâteau mousse de fruits sur génoise, type miroir, bavarois</t>
  </si>
  <si>
    <t>Tarte ou tartelette aux fruits</t>
  </si>
  <si>
    <t>Flan pâtissier aux oeufs ou à la parisienne</t>
  </si>
  <si>
    <t>Tarte aux fruits rouges</t>
  </si>
  <si>
    <t>Fraisier ou framboisier</t>
  </si>
  <si>
    <t>Tarte aux fraises</t>
  </si>
  <si>
    <t>Tarte aux abricots</t>
  </si>
  <si>
    <t>Pain d'épices</t>
  </si>
  <si>
    <t>Tarte aux fruits et crème pâtissière</t>
  </si>
  <si>
    <t>Baba au rhum, préemballé</t>
  </si>
  <si>
    <t>Tarte ou tartelette aux pommes</t>
  </si>
  <si>
    <t>Tarte Tatin aux pommes</t>
  </si>
  <si>
    <t>Baba au rhum</t>
  </si>
  <si>
    <t>Crumble aux pommes</t>
  </si>
  <si>
    <t>Barre glacée chocolatée</t>
  </si>
  <si>
    <t>Glace ou crème glacée, gourmande, en pot</t>
  </si>
  <si>
    <t>Glace ou crème glacée, mini cône</t>
  </si>
  <si>
    <t>Glace ou crème glacée, cône (taille standard)</t>
  </si>
  <si>
    <t>Glace au yaourt</t>
  </si>
  <si>
    <t>Glace ou crème glacée, bâtonnet, enrobé de chocolat</t>
  </si>
  <si>
    <t>Glace ou crème glacée, pot individuel</t>
  </si>
  <si>
    <t>Glace ou crème glacée, gourmande, en bac</t>
  </si>
  <si>
    <t>Glace ou crème glacée, bac ou pot (aliment moyen)</t>
  </si>
  <si>
    <t>Glace ou crème glacée, en bac</t>
  </si>
  <si>
    <t>Glace ou crème glacée, petit pot enfant</t>
  </si>
  <si>
    <t>Persil, séché</t>
  </si>
  <si>
    <t>Basilic, séché</t>
  </si>
  <si>
    <t>Meloukhia, feuilles de corète séchées, en poudre</t>
  </si>
  <si>
    <t>Menthe, séchée</t>
  </si>
  <si>
    <t>Ail séché, poudre</t>
  </si>
  <si>
    <t>Marjolaine, séchée</t>
  </si>
  <si>
    <t>Herbes de Provence, séchées</t>
  </si>
  <si>
    <t>Sauge, séchée</t>
  </si>
  <si>
    <t>Thym, séché</t>
  </si>
  <si>
    <t>Origan, séché</t>
  </si>
  <si>
    <t>Raifort, cru</t>
  </si>
  <si>
    <t>Sarriette, séchée</t>
  </si>
  <si>
    <t>Ail, sauté/poêlé, sans matière grasse</t>
  </si>
  <si>
    <t>Thym, frais</t>
  </si>
  <si>
    <t>Ail, rôti/cuit au four</t>
  </si>
  <si>
    <t>Romarin, séché</t>
  </si>
  <si>
    <t>Sauge, fraîche</t>
  </si>
  <si>
    <t>Aneth, frais</t>
  </si>
  <si>
    <t>Estragon, frais</t>
  </si>
  <si>
    <t>Cerfeuil, frais</t>
  </si>
  <si>
    <t>Persil, frais</t>
  </si>
  <si>
    <t>Herbes aromatiques fraîches (aliment moyen)</t>
  </si>
  <si>
    <t>Menthe, fraîche</t>
  </si>
  <si>
    <t>Basilic, frais</t>
  </si>
  <si>
    <t>Romarin, frais</t>
  </si>
  <si>
    <t>Ciboule ou Ciboulette, fraîche</t>
  </si>
  <si>
    <t>Coriandre, fraiche</t>
  </si>
  <si>
    <t>Huile de foie de morue</t>
  </si>
  <si>
    <t>Huile de sardine</t>
  </si>
  <si>
    <t>Huile de saumon</t>
  </si>
  <si>
    <t>Huile de hareng</t>
  </si>
  <si>
    <t>Sirop pour fruits appertisés au sirop</t>
  </si>
  <si>
    <t>Jus d'ananas pour ananas appertisé au jus</t>
  </si>
  <si>
    <t>Sirop léger pour poire appertisée</t>
  </si>
  <si>
    <t>Gélatine, sèche</t>
  </si>
  <si>
    <t>Levure de boulanger, déshydratée</t>
  </si>
  <si>
    <t>Levure alimentaire</t>
  </si>
  <si>
    <t>Germe de blé</t>
  </si>
  <si>
    <t>Pollen, partiellement séché</t>
  </si>
  <si>
    <t>Pollen,frais</t>
  </si>
  <si>
    <t>Son d'avoine</t>
  </si>
  <si>
    <t>Son (aliment moyen)</t>
  </si>
  <si>
    <t>Son de riz</t>
  </si>
  <si>
    <t>Gelée royale</t>
  </si>
  <si>
    <t>Miso</t>
  </si>
  <si>
    <t>Son de maïs</t>
  </si>
  <si>
    <t>Levure de boulanger, compressée</t>
  </si>
  <si>
    <t>Base de pizza à la crème</t>
  </si>
  <si>
    <t>Base de pizza tomatée</t>
  </si>
  <si>
    <t>Tofu soyeux, préemballé</t>
  </si>
  <si>
    <t>Préparation culinaire à base de soja, type "crème de soja"</t>
  </si>
  <si>
    <t>Levure chimique ou Poudre à lever</t>
  </si>
  <si>
    <t>Sirop léger pour fruits appertisés au sirop</t>
  </si>
  <si>
    <t>Bicarbonate de soude</t>
  </si>
  <si>
    <t>Gélifiant pour confitures</t>
  </si>
  <si>
    <t>Lécithine de soja</t>
  </si>
  <si>
    <t>Boisson aux fruits pour bébé dès 4/6mois</t>
  </si>
  <si>
    <t>Boisson à base de plantes pour bébé</t>
  </si>
  <si>
    <t>Boisson infantile céréales lactées aux légumes pour diner dès 12 mois</t>
  </si>
  <si>
    <t>Lait infantile pour prématurés, prêt à consommer</t>
  </si>
  <si>
    <t>Lait 2e âge, poudre soluble (préparation de suite)</t>
  </si>
  <si>
    <t>Lait 1er âge, poudre soluble (préparation pour nourrissons)</t>
  </si>
  <si>
    <t>Boisson infantile céréales lactées pour le petit déjeuner dès 8/9 mois</t>
  </si>
  <si>
    <t>Boisson infantile céréales lactées pour le petit déjeuner dès 12 mois</t>
  </si>
  <si>
    <t>Boisson infantile céréales lactées (aliment moyen)</t>
  </si>
  <si>
    <t>Boisson infantile céréales lactées aux légumes pour dîner dès 4/6 mois</t>
  </si>
  <si>
    <t>Boisson infantile céréales lactées pour le petit déjeuner dès 4/6 mois</t>
  </si>
  <si>
    <t>Boisson infantile céréales lactées pour le petit déjeuner</t>
  </si>
  <si>
    <t>Boisson infantile lactées aux fruits pour le goûter dès 4/6 mois (sans céréales)</t>
  </si>
  <si>
    <t>Boisson infantile céréales lactées aux fruits pour le goûter dès 4/6 mois</t>
  </si>
  <si>
    <t>Lait de croissance infantile, liquide (aliment lacté destiné aux enfants en bas âge)</t>
  </si>
  <si>
    <t>Lait 1er âge, prêt à consommer (préparation pour nourrissons)</t>
  </si>
  <si>
    <t>Lait 2e âge, prêt à consommer (préparation pour nourrissons)</t>
  </si>
  <si>
    <t>Matière grasse végétale (type margarine) à 80% MG, salée</t>
  </si>
  <si>
    <t>Matière grasse végétale (type margarine) à 60% de MG, allégée, au tournesol, doux</t>
  </si>
  <si>
    <t>Matière grasse végétale (type margarine) à 50-63% MG, allégée, doux, aux esters de stérol végétal</t>
  </si>
  <si>
    <t>Matière grasse végétale (type margarine) à 50-63% MG, allégée, doux</t>
  </si>
  <si>
    <t>Matière grasse mélangée (végétale et laitière), à tartiner, à 30-40% MG</t>
  </si>
  <si>
    <t>Matière grasse mélangée (végétale et laitière), à tartiner, à 30-40% MG, demi-sel</t>
  </si>
  <si>
    <t>Matière grasse végétale (type margarine), à tartiner, à 30-40% MG, légère, doux</t>
  </si>
  <si>
    <t>Matière grasse végétale (type margarine), à tartiner, à 30-40% MG, légère, demi-sel</t>
  </si>
  <si>
    <t>Matière grasse mélangée (végétale et laitière) à 50-63% MG</t>
  </si>
  <si>
    <t>Matière grasse mélangée (végétale et laitière) à 50-63% MG, demi-sel</t>
  </si>
  <si>
    <t>Matière grasse végétale ou margarine, 80% MG, doux</t>
  </si>
  <si>
    <t>Matière grasse végétale (type margarine), teneur réduite en matière grasse inconnue, doux (aliment moyen)</t>
  </si>
  <si>
    <t>Matière grasse végétale (type margarine) à 50-63% MG, allégée, demi-sel</t>
  </si>
  <si>
    <t>Matière grasse végétale (type margarine), teneur en matière grasse inconue, doux (aliment moyen)</t>
  </si>
  <si>
    <t>Matière grasse végétale (type margarine) à 50-63% MG, allégée, doux, riche en oméga 3</t>
  </si>
  <si>
    <t>Matière grasse végétale (type margarine) à 70% MG, doux</t>
  </si>
  <si>
    <t>Matière grasse végétale (type margarine) à 30-40% MG, légère, demi-sel, aux esters de stérol végétal</t>
  </si>
  <si>
    <t>Matière grasse végétale (type margarine) à 50-63% MG, allégée, demi-sel, riche en oméga 3</t>
  </si>
  <si>
    <t>Matière grasse végétale (type margarine), à tartiner, à 30-40% MG, légère, doux, riche en oméga 3</t>
  </si>
  <si>
    <t>Calmar ou calamar ou encornet, bouilli/cuit à l'eau</t>
  </si>
  <si>
    <t>Poulpe, cuit</t>
  </si>
  <si>
    <t>Crevette royale rose, cuite</t>
  </si>
  <si>
    <t>Crevette géante tigrée, cuite</t>
  </si>
  <si>
    <t>Crevette rose bouquet, cuite</t>
  </si>
  <si>
    <t>Crevette pattes blanches, cuite</t>
  </si>
  <si>
    <t>Grenouille, cuisse, grillée/poêlée</t>
  </si>
  <si>
    <t>Langouste, bouillie/cuite à l'eau</t>
  </si>
  <si>
    <t>Langoustine, bouillie/cuite à l'eau</t>
  </si>
  <si>
    <t>Bulot ou Buccin, cuit</t>
  </si>
  <si>
    <t>Coquille Saint-Jacques, noix et corail, cuite</t>
  </si>
  <si>
    <t>Homard, bouilli/cuit à l'eau</t>
  </si>
  <si>
    <t>Crabe ou Tourteau, bouilli/cuit à l'eau</t>
  </si>
  <si>
    <t>Crevette, cuite</t>
  </si>
  <si>
    <t>Fruits de mer (aliment moyen)</t>
  </si>
  <si>
    <t>Crevette grise, cuite</t>
  </si>
  <si>
    <t>Araignée de mer, cuite</t>
  </si>
  <si>
    <t>Calmar ou calamar ou encornet, frit ou poêlé avec matière grasse</t>
  </si>
  <si>
    <t>Moule, bouillie/cuite à l'eau</t>
  </si>
  <si>
    <t>Escargot, sans matière grasse ajoutée, cuit</t>
  </si>
  <si>
    <t>Bigorneau, cuit</t>
  </si>
  <si>
    <t>Écrevisse, cuite</t>
  </si>
  <si>
    <t>Clam, Praire ou Palourde, bouilli/cuit à l'eau</t>
  </si>
  <si>
    <t>Fruits de mer, cuits, surgelés</t>
  </si>
  <si>
    <t>Oeuf, blanc (blanc d'oeuf), en poudre</t>
  </si>
  <si>
    <t>Oeuf, en poudre</t>
  </si>
  <si>
    <t>Oeuf, jaune (jaune d'oeuf), en poudre</t>
  </si>
  <si>
    <t>Omelette au fromage</t>
  </si>
  <si>
    <t>Oeuf, jaune (jaune d'oeuf), cuit</t>
  </si>
  <si>
    <t>Oeuf, au plat, frit, salé</t>
  </si>
  <si>
    <t>Oeuf, au plat, sans matière grasse</t>
  </si>
  <si>
    <t>Oeuf d'oie, cru</t>
  </si>
  <si>
    <t>Oeuf de dinde, cru</t>
  </si>
  <si>
    <t>Oeuf, dur</t>
  </si>
  <si>
    <t>Oeuf de caille, cru</t>
  </si>
  <si>
    <t>Oeuf de cane, cru</t>
  </si>
  <si>
    <t>Oeuf, poché</t>
  </si>
  <si>
    <t>Omelette aux lardons</t>
  </si>
  <si>
    <t>Oeuf, à la coque</t>
  </si>
  <si>
    <t>Oeuf, blanc (blanc d'oeuf), cuit</t>
  </si>
  <si>
    <t>Oeuf, brouillé, avec matière grasse</t>
  </si>
  <si>
    <t>Omelette, garnitures diverses : légumes, fromages, viandes... (aliment moyen)</t>
  </si>
  <si>
    <t>Omelette aux fines herbes</t>
  </si>
  <si>
    <t>Omelette aux champignons</t>
  </si>
  <si>
    <t>Tortilla espagnole aux oignons (omelette aux pommes de terre et oignons), préemballée</t>
  </si>
  <si>
    <t>Gressin</t>
  </si>
  <si>
    <t>Muffin anglais, complet, petit pain spécial, préemballé</t>
  </si>
  <si>
    <t>Croûton à tartiner</t>
  </si>
  <si>
    <t>Biscotte multicéréale</t>
  </si>
  <si>
    <t>Biscotte complète ou riche en fibres</t>
  </si>
  <si>
    <t>Chapelure</t>
  </si>
  <si>
    <t>Pain grillé, tranches, multicéréale</t>
  </si>
  <si>
    <t>Biscotte briochée</t>
  </si>
  <si>
    <t>Muffin anglais, petit pain spécial, préemballé</t>
  </si>
  <si>
    <t>Pain grillé brioché, tranché, préemballé</t>
  </si>
  <si>
    <t>Pain grillé suédois au blé complet</t>
  </si>
  <si>
    <t>Biscotte sans adjonction de sel</t>
  </si>
  <si>
    <t>Pain grillé suédois aux graines de lin</t>
  </si>
  <si>
    <t>Tartine craquante, extrudée et grillée</t>
  </si>
  <si>
    <t>Biscotte classique</t>
  </si>
  <si>
    <t>Pain grillé, tranches, au froment</t>
  </si>
  <si>
    <t>Pain, baguette ou boule, aux céréales et graines, artisanal</t>
  </si>
  <si>
    <t>Pain grillé, domestique</t>
  </si>
  <si>
    <t>Bagel</t>
  </si>
  <si>
    <t>Bretzel, pain frais</t>
  </si>
  <si>
    <t>Pain pour hamburger ou hot dog (bun), préemballé</t>
  </si>
  <si>
    <t>Pain pour hamburger ou hot dog (bun), complet, préemballé</t>
  </si>
  <si>
    <t>Pain grillé suédois au froment</t>
  </si>
  <si>
    <t>Pain de mie, multicéréale</t>
  </si>
  <si>
    <t>Pain, baguette ou boule, bio (à la farine T55 jusqu'à T110)</t>
  </si>
  <si>
    <t>Pain, baguette ou boule, bis (à la farine T80 ou T110) </t>
  </si>
  <si>
    <t>Pain de mie, complet</t>
  </si>
  <si>
    <t>Pain complet ou intégral (à la farine T150)</t>
  </si>
  <si>
    <t>Croûtons nature, préemballés</t>
  </si>
  <si>
    <t>Tortilla souple (à garnir), à base de blé</t>
  </si>
  <si>
    <t>Pain, baguette, sans sel</t>
  </si>
  <si>
    <t>Pain, baguette, courante</t>
  </si>
  <si>
    <t>Pain de seigle, et froment</t>
  </si>
  <si>
    <t>Tortilla souple (à garnir), à base de maïs</t>
  </si>
  <si>
    <t>Pain (aliment moyen)</t>
  </si>
  <si>
    <t>Pain, baguette, de tradition française</t>
  </si>
  <si>
    <t>Galette multicéréales soufflée</t>
  </si>
  <si>
    <t>Croûton à l'ail aux fines herbes ou aux oignons, préemballé</t>
  </si>
  <si>
    <t>Pain au son</t>
  </si>
  <si>
    <t>Pain de campagne maison (avec farine pour machine à pain)</t>
  </si>
  <si>
    <t>Pain grillé suédois aux fruits</t>
  </si>
  <si>
    <t>Pain courant, 400g ou boule</t>
  </si>
  <si>
    <t>Pain de mie brioché, préemballé</t>
  </si>
  <si>
    <t>Pain blanc maison (avec farine pour machine à pain)</t>
  </si>
  <si>
    <t>Crackers de table au froment</t>
  </si>
  <si>
    <t>Pain panini</t>
  </si>
  <si>
    <t>Pain pita</t>
  </si>
  <si>
    <t>Pain, baguette ou boule, de campagne</t>
  </si>
  <si>
    <t>Pain de mie, sans croûte, préemballé</t>
  </si>
  <si>
    <t>Pain, baguette ou boule, au levain</t>
  </si>
  <si>
    <t>Pain de mie, courant</t>
  </si>
  <si>
    <t>Galette de riz soufflé complet</t>
  </si>
  <si>
    <t>Pain de mie, au son</t>
  </si>
  <si>
    <t>Galette de maïs soufflé</t>
  </si>
  <si>
    <t>Blini</t>
  </si>
  <si>
    <t>Pain, sans gluten</t>
  </si>
  <si>
    <t>Plat légumes, avec féculent et viande/poisson, dès 6-8 mois</t>
  </si>
  <si>
    <t>Plat légumes, avec féculent et lait/crème, dès 12 mois</t>
  </si>
  <si>
    <t>Plat légumes, avec féculent et viande/poisson, dès 18 mois</t>
  </si>
  <si>
    <t>Plat légumes, avec féculent et viande/poisson, dès 8-12 mois</t>
  </si>
  <si>
    <t>Plat légumes, avec féculent et lait/crème, dès 18 mois</t>
  </si>
  <si>
    <t>Plat légumes, avec féculent et viande/poisson, dès 12 mois</t>
  </si>
  <si>
    <t>Plat légumes, avec féculent et lait/crème, dès 6-8 mois</t>
  </si>
  <si>
    <t>Plat légumes, avec féculent et lait/crème, dès 8-12 mois</t>
  </si>
  <si>
    <t>Soupe pour bébé légumes, céréales et lait</t>
  </si>
  <si>
    <t>Petit pot légumes, avec féculent, dès 4/6 mois</t>
  </si>
  <si>
    <t>Plat légumes, avec féculent, dès 6-8 mois</t>
  </si>
  <si>
    <t>Soupe pour bébé légumes et pomme de terre</t>
  </si>
  <si>
    <t>Petit pot légumes, dès 4-6 mois</t>
  </si>
  <si>
    <t>Tarte au maroilles ou Flamiche au maroilles, préemballée</t>
  </si>
  <si>
    <t>Pizza 4 fromages, préemballée</t>
  </si>
  <si>
    <t>Fajitas</t>
  </si>
  <si>
    <t>Crêpe ou Galette complète (oeuf, jambon, fromage), préemballée</t>
  </si>
  <si>
    <t>Pastilla au poulet, préemballée</t>
  </si>
  <si>
    <t>Pizza au speck ou jambon cru, préemballée</t>
  </si>
  <si>
    <t>Pizza type raclette ou tartiflette, préemballée</t>
  </si>
  <si>
    <t>Pizza aux lardons, oignons et fromage, préemballée</t>
  </si>
  <si>
    <t>Pizza (aliment moyen)</t>
  </si>
  <si>
    <t>Pizza au thon, préemballée</t>
  </si>
  <si>
    <t>Pizza au chèvre et lardons, préemballée</t>
  </si>
  <si>
    <t>Pizza au chorizo ou salami, préemballée</t>
  </si>
  <si>
    <t>Pizza jambon fromage, préemballée</t>
  </si>
  <si>
    <t>Tarte au fromage, préemballée</t>
  </si>
  <si>
    <t>Pizza à la viande, type bolognaise, préemballée</t>
  </si>
  <si>
    <t>Pizza aux fruits de mer, préemballée</t>
  </si>
  <si>
    <t>Tourte au riesling, préemballée</t>
  </si>
  <si>
    <t>Pizza au saumon, préemballée</t>
  </si>
  <si>
    <t>Pizza au poulet, préemballée</t>
  </si>
  <si>
    <t>Pizza jambon fromage champignons ou pizza royale, reine ou regina, préemballée</t>
  </si>
  <si>
    <t>Pizza kebab, préemballée</t>
  </si>
  <si>
    <t>Pizza au fromage ou Pizza margherita, préemballée</t>
  </si>
  <si>
    <t>Quiche lorraine, préemballée</t>
  </si>
  <si>
    <t>Crêpe ou Galette fourrée béchamel jambon fromage, préemballée</t>
  </si>
  <si>
    <t>Flammenkueche ou Tarte flambée aux lardons, préemballée</t>
  </si>
  <si>
    <t>Ficelle picarde, préemballée</t>
  </si>
  <si>
    <t>Tarte au saumon, préemballée</t>
  </si>
  <si>
    <t>Crêpe ou Galette fourrée au poisson et / ou fruits de mer, préemballée</t>
  </si>
  <si>
    <t>Pizza aux légumes ou Pizza 4 saisons, préemballée</t>
  </si>
  <si>
    <t>Crêpe ou Galette fourrée béchamel jambon fromage champignon, préemballée</t>
  </si>
  <si>
    <t>Tarte aux noix de Saint-Jacques, préemballée</t>
  </si>
  <si>
    <t>Tielle sétoise, préemballée</t>
  </si>
  <si>
    <t>Tarte ou quiche salée (aliment moyen)</t>
  </si>
  <si>
    <t>Burritos</t>
  </si>
  <si>
    <t>Pizza champignons fromage, préemballée</t>
  </si>
  <si>
    <t>Crêpe ou Galette aux noix de St Jacques, préemballée</t>
  </si>
  <si>
    <t>Tarte épinard chèvre, préemballée</t>
  </si>
  <si>
    <t>Tarte à l'oignon, préemballée</t>
  </si>
  <si>
    <t>Pissaladière, préemballée</t>
  </si>
  <si>
    <t>Crêpe ou Galette fourrée béchamel fromage, préemballée</t>
  </si>
  <si>
    <t>Tarte ou Tourte aux poireaux, préemballée</t>
  </si>
  <si>
    <t>Crêpe ou Galette fourrée béchamel jambon, préemballée</t>
  </si>
  <si>
    <t>Tarte à la provençale, préemballée</t>
  </si>
  <si>
    <t>Crêpe ou Galette fourrée béchamel champignon, cuite, préemballée</t>
  </si>
  <si>
    <t>Tarte à la tomate, préemballée</t>
  </si>
  <si>
    <t>Tarte aux légumes, préemballée</t>
  </si>
  <si>
    <t>Crêpe ou Galette fourrée béchamel champignon, préemballée</t>
  </si>
  <si>
    <t>Yakitori (brochettes japonaises grillées en sauce)</t>
  </si>
  <si>
    <t>Paupiette de volaille</t>
  </si>
  <si>
    <t>Poisson cuit (aliment moyen)</t>
  </si>
  <si>
    <t>Brochette de volaille, cuite</t>
  </si>
  <si>
    <t>Poisson blanc, de mer, cuit (aliment moyen)</t>
  </si>
  <si>
    <t>Paupiette de veau, préemballée,  cuite au four</t>
  </si>
  <si>
    <t>Poisson blanc, cuit (aliment moyen)</t>
  </si>
  <si>
    <t>Brochette de boeuf, cuite</t>
  </si>
  <si>
    <t>Tripes à la mode de Caen</t>
  </si>
  <si>
    <t>Saumon farci, préemballé</t>
  </si>
  <si>
    <t>Brochette de crevettes</t>
  </si>
  <si>
    <t>Tripes à la mode de Caen, préemballées</t>
  </si>
  <si>
    <t>Brochette de poisson</t>
  </si>
  <si>
    <t>Tempeh</t>
  </si>
  <si>
    <t>Boulette végétale au soja et/ou blé, préemballée</t>
  </si>
  <si>
    <t>Galette ou pavé au blé et soja (convient aux véganes ou végétaliens), préemballé</t>
  </si>
  <si>
    <t>Fromage pané au jambon</t>
  </si>
  <si>
    <t>Escalope végétale ou steak à base de soja</t>
  </si>
  <si>
    <t>Bâtonnet pané soja et blé (convient aux véganes ou végétaliens), préemballée</t>
  </si>
  <si>
    <t>Galette ou pavé au soja et fromage, préemballé</t>
  </si>
  <si>
    <t>Gougère</t>
  </si>
  <si>
    <t>Préparation à base de fromage(s) pour fondue savoyarde, préemballée</t>
  </si>
  <si>
    <t>Tripes à la tomate ou à la provençale</t>
  </si>
  <si>
    <t>Nuggets soja et blé (convient aux véganes ou végétaliens), préemballé</t>
  </si>
  <si>
    <t>Blanquette de veau</t>
  </si>
  <si>
    <t>Carpaccio de boeuf, avec marinade</t>
  </si>
  <si>
    <t>Escalope panée, soja, blé et fromage, type cordon bleu, préemballée</t>
  </si>
  <si>
    <t>Galette ou pavé au soja, fromage et légumes, préemballé</t>
  </si>
  <si>
    <t>Lapin à la moutarde, préemballé</t>
  </si>
  <si>
    <t>Poisson blanc à la bordelaise, préemballé</t>
  </si>
  <si>
    <t>Paupiette de veau</t>
  </si>
  <si>
    <t>Pané soja et blé (ne convient pas aux véganes ou végétaliens)</t>
  </si>
  <si>
    <t>Galette ou pavé au soja et légumes, préemballé</t>
  </si>
  <si>
    <t>Nuggets soja et blé (ne convient pas aux véganes ou végétaliens), préemballé</t>
  </si>
  <si>
    <t>Palette à la diable, préemballée</t>
  </si>
  <si>
    <t>Nuggets de blé (sans soja), préemballé</t>
  </si>
  <si>
    <t>Galette ou pavé au blé (seitan) et légumes, préemballé</t>
  </si>
  <si>
    <t>Poisson en sauce, surgelé</t>
  </si>
  <si>
    <t>Boeuf aux carottes</t>
  </si>
  <si>
    <t>Coq au vin</t>
  </si>
  <si>
    <t>Soufflé au fromage</t>
  </si>
  <si>
    <t>Tajine de mouton</t>
  </si>
  <si>
    <t>Fromage de chèvre pané à dorer, préemballé</t>
  </si>
  <si>
    <t>Haché végétal à base de soja, préemballé</t>
  </si>
  <si>
    <t>Blé dur précuit, grains entiers, cuisiné, à poêler</t>
  </si>
  <si>
    <t>Poisson blanc sauce oseille, préemballé</t>
  </si>
  <si>
    <t>Poisson blanc à la marinière (sauce aux oignons, vin blanc, moules), préemballé</t>
  </si>
  <si>
    <t>Poisson blanc à la florentine (sauce aux épinards), préemballé</t>
  </si>
  <si>
    <t>Pâtes fraîches farcies (ex : raviolis, totellinis), à la viande (ex : bolognaise), préemballées, crues</t>
  </si>
  <si>
    <t>Viande en sauce (aliment moyen)</t>
  </si>
  <si>
    <t>Pâtes fraîches farcies (ex : raviolis, tortellinis, ravioles du Dauphiné), au fromage, préemballées, crues</t>
  </si>
  <si>
    <t>Osso buco</t>
  </si>
  <si>
    <t>Galette ou pavé au blé et soja (ne convient pas aux véganes ou végétaliens), préemballé</t>
  </si>
  <si>
    <t>Pot-au-feu, préemballé</t>
  </si>
  <si>
    <t>Poulet au curry et au lait de coco</t>
  </si>
  <si>
    <t>Meloukhia, plat à base de boeuf et corete, fait maison</t>
  </si>
  <si>
    <t>Galette ou pavé aux lentilles, soja et légumes, préemballé</t>
  </si>
  <si>
    <t>Sauté d'agneau au curry, préemballé</t>
  </si>
  <si>
    <t>Cassoulet au canard ou oie, appertisé</t>
  </si>
  <si>
    <t>Moules marinières (oignons et vin blanc)</t>
  </si>
  <si>
    <t>Porc au caramel, préemballé</t>
  </si>
  <si>
    <t>Pâtes fraîches farcies (ex : raviolis, tortellinis, ravioles du Dauphiné), au fromage, cuites</t>
  </si>
  <si>
    <t>Pâtes fraîches farcies (ex : raviolis, tortellinis), au fromage et aux légumes, préemballées, crues</t>
  </si>
  <si>
    <t>Moules farcies (matière grasse, persillade…), préemballées, crues</t>
  </si>
  <si>
    <t>Canard en sauce (poivre vert, chasseur, etc.), préemballé</t>
  </si>
  <si>
    <t>Langue de boeuf sauce madère, préemballée</t>
  </si>
  <si>
    <t>Pâtes fraîches farcies (ex : raviolis, tortellinis), aux légumes, préemballées, crues</t>
  </si>
  <si>
    <t>Poisson blanc à la provençale ou niçoise (sauce tomate), préemballé</t>
  </si>
  <si>
    <t>Poulet basquaise, préemballé</t>
  </si>
  <si>
    <t>Poisson blanc à la sauce moutarde, préemballé</t>
  </si>
  <si>
    <t>Poisson blanc à la parisienne (sauce aux champignons), préemballé</t>
  </si>
  <si>
    <t>Boulettes au boeuf, à la sauce tomate, préemballées</t>
  </si>
  <si>
    <t>Boeuf bourguignon</t>
  </si>
  <si>
    <t>Poisson blanc à l'estragon, préemballé</t>
  </si>
  <si>
    <t>Saumon à l'oseille, préemballé</t>
  </si>
  <si>
    <t>Couscous au mouton</t>
  </si>
  <si>
    <t>Cassoulet au porc, appertisé</t>
  </si>
  <si>
    <t>Falafel ou Boulette de pois-chiche et/ou fève, frite</t>
  </si>
  <si>
    <t>Petit salé ou saucisse aux lentilles, préemballé</t>
  </si>
  <si>
    <t>Cassoulet, appertisé</t>
  </si>
  <si>
    <t>Aligot (purée de pomme de terre à la tomme fraîche), préemballé</t>
  </si>
  <si>
    <t>Navarin d'agneau aux légumes</t>
  </si>
  <si>
    <t>Pâtes fraîches farcies (ex : raviolis, tortellinis), cuites (aliment moyen)</t>
  </si>
  <si>
    <t>Pâtes fraîches farcies (ex : raviolis, tortellinis), au fromage et aux légumes, préemballées, cuites</t>
  </si>
  <si>
    <t>Paëlla</t>
  </si>
  <si>
    <t>Couscous royal (avec plusieurs viandes), préemballé</t>
  </si>
  <si>
    <t>Couscous à la viande, préemballé</t>
  </si>
  <si>
    <t>Tajine de poulet, préemballé</t>
  </si>
  <si>
    <t>Couscous au poulet</t>
  </si>
  <si>
    <t>Couscous au poisson</t>
  </si>
  <si>
    <t>Endive au jambon</t>
  </si>
  <si>
    <t>Falafel ou Boulette de pois-chiche et/ou fève, préemballé</t>
  </si>
  <si>
    <t>Lasagnes ou cannellonis au poisson, préemballées</t>
  </si>
  <si>
    <t>Pâtes en sauce aux fromages (spaghetti, tagliatelles…), préemballées</t>
  </si>
  <si>
    <t>Chili con carne, préemballé</t>
  </si>
  <si>
    <t>Gratin de pâtes</t>
  </si>
  <si>
    <t>Parmentier de canard, préemballé, cuit</t>
  </si>
  <si>
    <t>Lasagnes ou cannellonis aux légumes et au fromage de chèvre, préemballés, cuits</t>
  </si>
  <si>
    <t>Galette de céréales au fromage (sans soja), préemballé</t>
  </si>
  <si>
    <t>Pâtes fraîches farcies (ex : raviolis, tortellinis), à la viande (ex : bolognaise), préemballées, cuites</t>
  </si>
  <si>
    <t>Parmentier de canard, préemballé</t>
  </si>
  <si>
    <t>Gratin ou cassolette de poisson et / ou fruits de mer, préemballé, cuit</t>
  </si>
  <si>
    <t>Sushi ou Maki aux produits de la mer</t>
  </si>
  <si>
    <t>Légumes farcis (sauf tomate)</t>
  </si>
  <si>
    <t>Gratin de poisson et purée ou brandade aux pommes de terre ou parmentier de poisson, préemballé</t>
  </si>
  <si>
    <t>Lasagnes ou cannelloni à la viande (bolognaise)</t>
  </si>
  <si>
    <t>Gratin ou cassolette de poisson et / ou fruits de mer,  préemballé, cru</t>
  </si>
  <si>
    <t>Lasagnes ou cannellonis au fromage et aux épinards, préemballés</t>
  </si>
  <si>
    <t>Potée auvergnate (chou et porc)</t>
  </si>
  <si>
    <t>Tartiflette, préemballée</t>
  </si>
  <si>
    <t>Hachis parmentier à la viande, préemballé</t>
  </si>
  <si>
    <t>Risotto, aux fromages, préemballé</t>
  </si>
  <si>
    <t>Pâtes à la carbonara (spaghetti, tagliatelles…)</t>
  </si>
  <si>
    <t>Couscous à la viande ou au poulet, préemballé, allégé</t>
  </si>
  <si>
    <t>Moussaka</t>
  </si>
  <si>
    <t>Risotto, aux fruits de mer, préemballé</t>
  </si>
  <si>
    <t>Ravioli chinois à la vapeur à la crevette, cuit</t>
  </si>
  <si>
    <t>Tomate farcie</t>
  </si>
  <si>
    <t>Riz cantonais</t>
  </si>
  <si>
    <t>Flan de légumes</t>
  </si>
  <si>
    <t>Pâtes à la bolognaise (spaghetti, tagliatelles…)</t>
  </si>
  <si>
    <t>Galette de céréales aux légumes (sans soja), préemballé</t>
  </si>
  <si>
    <t>Chou farci, préemballé</t>
  </si>
  <si>
    <t>Blé dur précuit cuisiné, en sachet micro-ondable</t>
  </si>
  <si>
    <t>Pâtes fraîches farcies (ex : raviolis, tortellinis), aux légumes, préemballées, cuites</t>
  </si>
  <si>
    <t>Choucroute garnie, préemballée</t>
  </si>
  <si>
    <t>Chop suey (porc ou poulet), préemballé</t>
  </si>
  <si>
    <t>Nouilles sautées/poêlées aux crevettes</t>
  </si>
  <si>
    <t>Riz blanc, avec légumes et viande, préemballé, cuit</t>
  </si>
  <si>
    <t>Haricots blancs à la sauce tomate, appertisés</t>
  </si>
  <si>
    <t>Riz blanc, avec poulet, préemballé, cuit</t>
  </si>
  <si>
    <t>Lasagnes ou cannellonis aux légumes, préemballés, cuits</t>
  </si>
  <si>
    <t>Couscous de légumes, préemballé</t>
  </si>
  <si>
    <t>Ravioli à la viande, sauce tomate, appertisé</t>
  </si>
  <si>
    <t>Terrine ou mousse de légumes</t>
  </si>
  <si>
    <t>Gratin de légumes en sauce blanche type béchamel, cuit</t>
  </si>
  <si>
    <t>Beignet de légumes</t>
  </si>
  <si>
    <t>Gratin de légumes</t>
  </si>
  <si>
    <t>Gratin dauphinois</t>
  </si>
  <si>
    <t>Palet ou galette de légumes, préfrit, surgelé, cuit</t>
  </si>
  <si>
    <t>Palet ou galette de légumes, préfrit, surgelé</t>
  </si>
  <si>
    <t>Poêlée de pommes de terre préfrites, lardons ou poulet, et autres, sans légumes verts, préemballée</t>
  </si>
  <si>
    <t>Poêlée de légumes assaisonnés à l'asiatiques ou wok de légumes, surgelée, crue</t>
  </si>
  <si>
    <t>Raviolis au tofu, à la sauce tomate, préemballés</t>
  </si>
  <si>
    <t>Gratin de chou-fleur, préemballé</t>
  </si>
  <si>
    <t>Risotto, aux légumes, préemballé</t>
  </si>
  <si>
    <t>Raviolis aux légumes, sauce tomate, appertisés</t>
  </si>
  <si>
    <t>Lasagnes ou cannellonis aux légumes, préemballées, cuits</t>
  </si>
  <si>
    <t>Feuille de vigne farcie au riz ou dolmas, égouttée, préemballée</t>
  </si>
  <si>
    <t>Poêlée de légumes assaisonnés sans champignon, surgelée, crue</t>
  </si>
  <si>
    <t>Épinards à la crème, préemballés</t>
  </si>
  <si>
    <t>Gratin d'aubergine, préemballé</t>
  </si>
  <si>
    <t>Poêlée de légumes assaisonnés aux champignons ("champêtre"), surgelée</t>
  </si>
  <si>
    <t>Tomate à la provençale, fait maison</t>
  </si>
  <si>
    <t>Poêlée de légumes assaisonnés grillée, méridionale ou méditerranéenne, surgelée, crue</t>
  </si>
  <si>
    <t>Choucroute, sans garniture, égouttée, cuite</t>
  </si>
  <si>
    <t>Ratatouille cuisinée, préemballée</t>
  </si>
  <si>
    <t>Piperade basquaise, préemballée</t>
  </si>
  <si>
    <t>Riste d'aubergines (aubergines, tomates, oignons), préemballée</t>
  </si>
  <si>
    <t>Thon, rôti/cuit au four</t>
  </si>
  <si>
    <t>Espadon, rôti/cuit au four</t>
  </si>
  <si>
    <t>Truite, rôtie/cuite au four</t>
  </si>
  <si>
    <t>Vivaneau, cuit</t>
  </si>
  <si>
    <t>Morue, salée, bouillie/cuite à l'eau</t>
  </si>
  <si>
    <t>Saumon, grillé/poêlé</t>
  </si>
  <si>
    <t>Roussette ou petite roussette ou saumonette, cuite</t>
  </si>
  <si>
    <t>Sardine, grillée</t>
  </si>
  <si>
    <t>Saumon, bouilli/cuit à l'eau, élevage</t>
  </si>
  <si>
    <t>Mulet, rôti/cuit au four</t>
  </si>
  <si>
    <t>Rascasse, cuite à la vapeur</t>
  </si>
  <si>
    <t>Cabillaud, cuit à la vapeur</t>
  </si>
  <si>
    <t>Julienne ou Lingue, cuite</t>
  </si>
  <si>
    <t>Lieu jaune ou colin, cuit</t>
  </si>
  <si>
    <t>Saumon, cuit au micro-ondes, élevage</t>
  </si>
  <si>
    <t>Maquereau, frit</t>
  </si>
  <si>
    <t>Sole, poêlée</t>
  </si>
  <si>
    <t>Anguille, rôtie/cuite au four</t>
  </si>
  <si>
    <t>Dorade (Daurade) royale, cuite au four</t>
  </si>
  <si>
    <t>Truite d'élevage, fumée</t>
  </si>
  <si>
    <t>Raie, cuite au court-bouillon</t>
  </si>
  <si>
    <t>Cabillaud, cuit, sans précision (aliment moyen)</t>
  </si>
  <si>
    <t>Lieu noir, cuit</t>
  </si>
  <si>
    <t>Merlan, frit</t>
  </si>
  <si>
    <t>Brochet, rôti/cuit au four</t>
  </si>
  <si>
    <t>Saumon, cuit, sans précision (aliment moyen)</t>
  </si>
  <si>
    <t>Hareng, frit</t>
  </si>
  <si>
    <t>Merlan, cuit à la vapeur</t>
  </si>
  <si>
    <t>Raie, rôtie/cuite au four</t>
  </si>
  <si>
    <t>Saumon, cuit à la vapeur</t>
  </si>
  <si>
    <t>Lotte ou baudroie, grillée/poêlée</t>
  </si>
  <si>
    <t>Dorade grise, ou daurade grise, ou griset, rôtie/cuite au four</t>
  </si>
  <si>
    <t>Haddock (fumé) ou églefin fumé</t>
  </si>
  <si>
    <t>Cabillaud, rôti/cuit au four</t>
  </si>
  <si>
    <t>Bar commun ou loup, rôti/cuit au four</t>
  </si>
  <si>
    <t>Saumon, élevage, rôti/cuit au four</t>
  </si>
  <si>
    <t>Anguille, cuite (aliment moyen)</t>
  </si>
  <si>
    <t>Perche, rôtie/cuite au four</t>
  </si>
  <si>
    <t>Saumon fumé</t>
  </si>
  <si>
    <t>Hareng, grillé/poêlé</t>
  </si>
  <si>
    <t>Carpe, rôtie/cuite au four</t>
  </si>
  <si>
    <t>Maquereau, rôti/cuit au four</t>
  </si>
  <si>
    <t>Truite arc en ciel, élevage, rôtie/cuite au four</t>
  </si>
  <si>
    <t>Turbot, rôti/cuit au four</t>
  </si>
  <si>
    <t>Merlu, cuit à l'étouffée</t>
  </si>
  <si>
    <t>Églefin, cuit à la vapeur</t>
  </si>
  <si>
    <t>Anguille, bouillie/cuite à l'eau</t>
  </si>
  <si>
    <t>Sole, cuite à la vapeur</t>
  </si>
  <si>
    <t>Églefin, grillé/poêlé</t>
  </si>
  <si>
    <t>Truite arc en ciel, élevage, cuite à la vapeur</t>
  </si>
  <si>
    <t>Carrelet ou plie, cuit à la vapeur</t>
  </si>
  <si>
    <t>Truite, cuite à la vapeur</t>
  </si>
  <si>
    <t>Maquereau, fumé</t>
  </si>
  <si>
    <t>Lieu ou colin d'Alaska, fumé</t>
  </si>
  <si>
    <t>Hareng fumé, filet, doux</t>
  </si>
  <si>
    <t>Panga, Pangasius, ou poisson-chat du Mékong, filet, cuit</t>
  </si>
  <si>
    <t>Limande-sole, cuite à la vapeur</t>
  </si>
  <si>
    <t>Flétan du Groënland ou flétan noir ou flétan commun, cuit à la vapeur</t>
  </si>
  <si>
    <t>Hareng fumé, au naturel</t>
  </si>
  <si>
    <t>Sole, frite</t>
  </si>
  <si>
    <t>Sole, rôtie/cuite au four</t>
  </si>
  <si>
    <t>Hareng fumé, à l'huile</t>
  </si>
  <si>
    <t>Sole, bouillie/cuite à l'eau</t>
  </si>
  <si>
    <t>Thon germon ou thon blanc, à l'huile d'olive, appertisé, égoutté</t>
  </si>
  <si>
    <t>Oeufs de saumon, semi-conserve</t>
  </si>
  <si>
    <t>Thon germon ou thon blanc, cuit à la vapeur sous pression</t>
  </si>
  <si>
    <t>Oeufs de cabillaud, fumés, semi-conserve</t>
  </si>
  <si>
    <t>Thon, au naturel, appertisé, égoutté</t>
  </si>
  <si>
    <t>Thon albacore ou thon jaune, au naturel, appertisé, égoutté</t>
  </si>
  <si>
    <t>Anchois, filets à l'huile, semi-conserve, égoutté</t>
  </si>
  <si>
    <t>Oeufs de truite, semi-conserve</t>
  </si>
  <si>
    <t>Caviar, semi-conserve</t>
  </si>
  <si>
    <t>Anchois au sel (anchoité, semi-conserve)</t>
  </si>
  <si>
    <t>Anchois, filets roulés aux câpres, semi-conserve, égoutté</t>
  </si>
  <si>
    <t>Sardine, à l'huile, appertisée, égouttée</t>
  </si>
  <si>
    <t>Sardine, à l'huile d'olive, appertisée, égouttée</t>
  </si>
  <si>
    <t>Anchois commun, mariné, préemballé</t>
  </si>
  <si>
    <t>Thon à l'huile de tournesol, miettes, appertisées, égouttées</t>
  </si>
  <si>
    <t>Thon à l'huile de tournesol, entier, appertisé, égoutté</t>
  </si>
  <si>
    <t>Maquereau, au naturel, appertisé, égoutté</t>
  </si>
  <si>
    <t>Sardine, filets sans arêtes à l'huile d'olive, appertisés, égouttés</t>
  </si>
  <si>
    <t>Maquereau, filet sauce moutarde, appertisé, égoutté</t>
  </si>
  <si>
    <t>Saumon, appertisé, égoutté</t>
  </si>
  <si>
    <t>Sardine, sauce tomate, appertisée, égouttée</t>
  </si>
  <si>
    <t>Carpaccio de saumon avec marinade</t>
  </si>
  <si>
    <t>Maquereau, filet grillé, appertisé, nature, égoutté</t>
  </si>
  <si>
    <t>Maquereau, filet au vin blanc, appertisé, égoutté</t>
  </si>
  <si>
    <t>Maquereau, filet sauce tomate, appertisé, égoutté</t>
  </si>
  <si>
    <t>Limande-sole, panée, frite</t>
  </si>
  <si>
    <t>Rillettes de thon, préemballées</t>
  </si>
  <si>
    <t>Maquereau, mariné</t>
  </si>
  <si>
    <t>Rillettes de saumon, préemballées</t>
  </si>
  <si>
    <t>Crabe, miettes et ou pattes décortiquées, appertisé, égoutté</t>
  </si>
  <si>
    <t>Moule, appertisée, égouttée</t>
  </si>
  <si>
    <t>Thon à la tomate, miettes, appertisées, égouttées</t>
  </si>
  <si>
    <t>Rillettes de poisson, préemballées</t>
  </si>
  <si>
    <t>Hareng mariné ou rollmops</t>
  </si>
  <si>
    <t>Carrelet ou plie, pané, frit</t>
  </si>
  <si>
    <t>Poisson, croquette ou beignet ou nuggets, frit</t>
  </si>
  <si>
    <t>Pilchard, sauce tomate, appertisé, égoutté</t>
  </si>
  <si>
    <t>Escargot en sauce au beurre persillé, préemballé, cuit</t>
  </si>
  <si>
    <t>Merlan, pané</t>
  </si>
  <si>
    <t>Moules à la sauce catalane ou escabèche (tomate), appertisée, égouttée</t>
  </si>
  <si>
    <t>Accra de poisson</t>
  </si>
  <si>
    <t>Rillettes de crabe, préemballées</t>
  </si>
  <si>
    <t>Poisson pané, frit</t>
  </si>
  <si>
    <t>Rillettes de maquereau, préemballées</t>
  </si>
  <si>
    <t>Terrine de poisson, préemballée</t>
  </si>
  <si>
    <t>Poisson pané, surgelé, cru</t>
  </si>
  <si>
    <t>Langoustine, panée, frite</t>
  </si>
  <si>
    <t>Thon, à la catalane ou à l'escabèche (sauce tomate), appertisé</t>
  </si>
  <si>
    <t>Oeufs de lompe, semi-conserve</t>
  </si>
  <si>
    <t>Calmar ou Calamar ou encornet, à la romaine (beignet)</t>
  </si>
  <si>
    <t>Terrine de fruits de mer, avec ou sans poisson, préemballée</t>
  </si>
  <si>
    <t>Surimi, bâtonnets, tranche ou râpé saveur crabe</t>
  </si>
  <si>
    <t>Foie de morue, appertisé, égoutté</t>
  </si>
  <si>
    <t>Tarama, préemballé</t>
  </si>
  <si>
    <t>Surimi, fourré au fromage</t>
  </si>
  <si>
    <t>Beignet de crevette</t>
  </si>
  <si>
    <t>Dessert végétal sans soja (coco, riz), aux fruits, sucré, enrichi en calcium, fermenté, préemballé</t>
  </si>
  <si>
    <t>Fromage frais type petit suisse, nature, 4% MG environ</t>
  </si>
  <si>
    <t>Fromage frais type petit suisse, nature, 0% MG</t>
  </si>
  <si>
    <t>Fromage frais type petit suisse, nature, 10% MG environ</t>
  </si>
  <si>
    <t>Fromage blanc nature, 3% MG environ</t>
  </si>
  <si>
    <t>Fromage blanc nature, 0% MG</t>
  </si>
  <si>
    <t>Fromage blanc ou spécialité laitière, aux fruits, sucré, 0% MG</t>
  </si>
  <si>
    <t>Fromage blanc nature, 0% MG, enrichi en vitamine D</t>
  </si>
  <si>
    <t>Spécialité laitière type encas, riche en protéines, sur lit de fruits, sucrée</t>
  </si>
  <si>
    <t>Fromage blanc nature, 3% MG environ, au bifidus</t>
  </si>
  <si>
    <t>Fromage blanc ou spécialité laitière, aromatisé, sucré, 0% MG</t>
  </si>
  <si>
    <t>Fromage blanc nature ou aux fruits (aliment moyen)</t>
  </si>
  <si>
    <t>Fromage blanc nature, 3% MG environ, enrichi en vitamine D</t>
  </si>
  <si>
    <t>Gâteau au chocolat, coeur fondant, préemballé (rayon frais)</t>
  </si>
  <si>
    <t>Fromage blanc ou spécialité laitière nature et crème fouetté, 10% MG environ</t>
  </si>
  <si>
    <t>Mousse au chocolat végétale, préemballée</t>
  </si>
  <si>
    <t>Fromage frais type petit suisse, aux fruits, 2-3% MG</t>
  </si>
  <si>
    <t>Mousse au chocolat traditionnelle, préemballée</t>
  </si>
  <si>
    <t>Mousse de fromage blanc sur lit de fruits, 0% MG, avec édulcorants, enrichie en calcium et vitamine D</t>
  </si>
  <si>
    <t>Fromage frais type petit suisse, aux fruits, 2-3% MG, enrichi en calcium et vitamine D</t>
  </si>
  <si>
    <t>Fromage blanc ou spécialité laitière, aromatisé, sucré, 3% MG environ</t>
  </si>
  <si>
    <t>Mousse aux fruits, rayon frais</t>
  </si>
  <si>
    <t>Fromage blanc ou spécialité laitière, aux fruits, avec édulcorants, allégé en sucres, 0% MG</t>
  </si>
  <si>
    <t>Fromage blanc nature, gourmand, 8% MG environ</t>
  </si>
  <si>
    <t>Pain perdu</t>
  </si>
  <si>
    <t>Fromage frais type petit suisse, aromatisé ou aux fruits, 2-3% MG, enrichi en calcium et vitamine D</t>
  </si>
  <si>
    <t>Yaourt au lait de brebis, nature, 3% MG environ</t>
  </si>
  <si>
    <t>Lait emprésuré aromatisé, rayon frais</t>
  </si>
  <si>
    <t>Profiteroles (crème pâtissière et sauce chocolat), préemballées</t>
  </si>
  <si>
    <t>Fromage blanc ou spécialité laitière, aromatisé, sucré, 3% MG environ, au bifidus</t>
  </si>
  <si>
    <t>Mousse au chocolat (base laitière), rayon frais</t>
  </si>
  <si>
    <t>Fromage blanc ou spécialité laitière, aux fruits, sucré, 3% MG environ, au bifidus</t>
  </si>
  <si>
    <t>Fromage blanc ou spécialité laitière, aux copeaux de chocolat, sucré, 7% MG environ</t>
  </si>
  <si>
    <t>Fromage blanc ou spécialité laitière, aux fruits, sucré, 3% MG environ</t>
  </si>
  <si>
    <t>Clafoutis aux fruits, préemballé</t>
  </si>
  <si>
    <t>Fromage blanc ou spécialité laitière, aux fruits, sucré, gourmand, 7% MG environ</t>
  </si>
  <si>
    <t>Fondant au chocolat noir et crème anglaise, préemballé</t>
  </si>
  <si>
    <t>Yaourt au lait de brebis, nature, 6% MG environ</t>
  </si>
  <si>
    <t>Yaourt au lait de brebis, aromatisé, sucré</t>
  </si>
  <si>
    <t>Ile flottante, rayon frais</t>
  </si>
  <si>
    <t>Yaourt, lait fermenté ou spécialité laitière, nature, 0% MG</t>
  </si>
  <si>
    <t>Lait fermenté ou spécialité laitière type yaourt, aux fruits, avec édulcorants, 0% MG, au bifidus</t>
  </si>
  <si>
    <t>Cheesecake ou Gâteau au fromage frais, préemballé</t>
  </si>
  <si>
    <t>Yaourt, lait fermenté ou spécialité laitière, aux céréales, 0% MG</t>
  </si>
  <si>
    <t>Yaourt, lait fermenté ou spécialité laitière, nature, 0% MG, enrichi en vitamine D</t>
  </si>
  <si>
    <t>Fromage blanc et crème fouettée sur lit de fruits, sucré</t>
  </si>
  <si>
    <t>Lait de poule, sans alcool</t>
  </si>
  <si>
    <t>Yaourt, lait fermenté ou spécialité laitière, aux fruits, avec édulcorants, 0% MG, enrichi en vitamine D</t>
  </si>
  <si>
    <t>Yaourt, lait fermenté ou spécialité laitière, aromatisé, avec édulcorants, 0% MG</t>
  </si>
  <si>
    <t>Faisselle, 0% MG</t>
  </si>
  <si>
    <t>Faisselle, 6% MG environ</t>
  </si>
  <si>
    <t>Crème brûlée, rayon frais</t>
  </si>
  <si>
    <t>Crème caramel, rayon frais</t>
  </si>
  <si>
    <t>Yaourt, lait fermenté ou spécialité laitière, nature, 0% MG, sucré, enrichi en vitamine D</t>
  </si>
  <si>
    <t>Lait fermenté ou spécialité laitière type yaourt, nature, 0% MG, au bifidus</t>
  </si>
  <si>
    <t>Tiramisu, préemballé</t>
  </si>
  <si>
    <t>Crème aux oeufs (petit pot de crème chocolat, vanille, etc.), rayon frais</t>
  </si>
  <si>
    <t>Yaourt, lait fermenté ou spécialité laitière, aromatisé ou aux fruits, 0% MG (aliment moyen)</t>
  </si>
  <si>
    <t>Yaourt, lait fermenté ou spécialité laitière, aromatisé ou aux fruits, avec édulcorants (aliment moyen)</t>
  </si>
  <si>
    <t>Yaourt à la grecque, aromatisé, sucré</t>
  </si>
  <si>
    <t>Gâteau de riz, appertisé</t>
  </si>
  <si>
    <t>Yaourt, lait fermenté ou spécialité laitière, aux fruits, avec édulcorants, 0% MG</t>
  </si>
  <si>
    <t>Dessert au soja, nature, non sucré, non enrichi, fermenté, préemballé</t>
  </si>
  <si>
    <t>Lait gélifié aromatisé, allégé en matière grasse et en sucre, rayon frais</t>
  </si>
  <si>
    <t>Yaourt au lait de chèvre, nature, 5% MG environ</t>
  </si>
  <si>
    <t>Flan aux oeufs, rayon frais</t>
  </si>
  <si>
    <t>Dessert au soja, aux amandes, fermenté, préemballé</t>
  </si>
  <si>
    <t>Dessert au soja, nature, non sucré, enrichi en calcium, fermenté, préemballé</t>
  </si>
  <si>
    <t>Yaourt, lait fermenté ou spécialité laitière, nature</t>
  </si>
  <si>
    <t>Fromage frais type petit suisse, aromatisé chocolat, sucré</t>
  </si>
  <si>
    <t>Gâteau de semoule aux raisins et caramel, rayon frais</t>
  </si>
  <si>
    <t>Lait fermenté ou spécialité laitière type yaourt, aux fruits, 0% MG, avec édulcorants, aux esters de stérol</t>
  </si>
  <si>
    <t>Yaourt ou spécialité laitière nature (aliment moyen)</t>
  </si>
  <si>
    <t>Crème pâtissière</t>
  </si>
  <si>
    <t>Lait fermenté ou spécialité laitière type yaourt, nature, au bifidus</t>
  </si>
  <si>
    <t>Yaourt à la grecque, au lait de brebis</t>
  </si>
  <si>
    <t>Lait fermenté ou spécialité laitière type yaourt, aromatisé, sucré, au bifidus</t>
  </si>
  <si>
    <t>Lait fermenté ou spécialité laitière type yaourt, sur lit de fruits, sucré, au bifidus</t>
  </si>
  <si>
    <t>Crème dessert à la vanille, appertisée</t>
  </si>
  <si>
    <t>Dessert au soja, aux fruits, sucré, non enrichi, fermenté, préemballé</t>
  </si>
  <si>
    <t>Yaourt, lait fermenté ou spécialité laitière, aux céréales</t>
  </si>
  <si>
    <t>Yaourt ou spécialité laitière nature ou aux fruits (aliment moyen)</t>
  </si>
  <si>
    <t>Crème dessert, allégée en MG, rayon frais</t>
  </si>
  <si>
    <t>Dessert au soja, aromatisé, sucré, enrichi en calcium, préemballé</t>
  </si>
  <si>
    <t>Mousse liégeoise (chocolat, café, caramel ou vanille), rayon frais</t>
  </si>
  <si>
    <t>Yaourt, lait fermenté ou spécialité laitière, aux fruits, sucré</t>
  </si>
  <si>
    <t>Lait fermenté ou spécialité laitière type yaourt, aux fruits, sucré, au bifidus</t>
  </si>
  <si>
    <t>Faisselle au coulis de fruits</t>
  </si>
  <si>
    <t>Yaourt, lait fermenté ou spécialité laitière, aux copeaux de chocolat, à la crème, sucré</t>
  </si>
  <si>
    <t>Yaourt, lait fermenté ou spécialité laitière, aux fruits, sucré, enrichi en vitamine D</t>
  </si>
  <si>
    <t>Lait fermenté à boire, nature, maigre</t>
  </si>
  <si>
    <t>Crème dessert, appertisée (aliment moyen)</t>
  </si>
  <si>
    <t>Yaourt, lait fermenté ou spécialité laitière, nature, sucré</t>
  </si>
  <si>
    <t>Semoule au lait, rayon frais</t>
  </si>
  <si>
    <t>Yaourt, lait fermenté ou spécialité laitière, aromatisé, sucré, enrichi en vitamine D</t>
  </si>
  <si>
    <t>Yaourt, lait fermenté ou spécialité laitière, aromatisé, sucré</t>
  </si>
  <si>
    <t>Crème dessert, rayon frais (aliment moyen)</t>
  </si>
  <si>
    <t>Crème dessert, rayon frais ou appertisée (aliment moyen)</t>
  </si>
  <si>
    <t>Lait gélifié aromatisé, rayon frais</t>
  </si>
  <si>
    <t>Milk-shake, provenant de fast food</t>
  </si>
  <si>
    <t>Crème dessert au chocolat, rayon frais</t>
  </si>
  <si>
    <t>Lait fermenté à boire, nature, au lait entier</t>
  </si>
  <si>
    <t>Riz au lait, rayon frais</t>
  </si>
  <si>
    <t>Yaourt, lait fermenté ou spécialité laitière, aromatisé ou aux fruits (aliment moyen)</t>
  </si>
  <si>
    <t>Yaourt à la grecque, nature</t>
  </si>
  <si>
    <t>Gâteau de riz au caramel, rayon frais</t>
  </si>
  <si>
    <t>Yaourt, lait fermenté ou spécialité laitière, aromatisé ou aux fruits, sucré (aliment moyen)</t>
  </si>
  <si>
    <t>Yaourt, lait fermenté ou spécialité laitière, aromatisé ou aux fruits, sucré, non allégé en MG (aliment moyen)</t>
  </si>
  <si>
    <t>Crème dessert au chocolat, appertisée</t>
  </si>
  <si>
    <t>Yaourt, lait fermenté ou spécialité laitière, aromatisé ou aux fruits, non allégé en MG (aliment moyen)</t>
  </si>
  <si>
    <t>Yaourt ou spécialité laitière aux fruits (aliment moyen)</t>
  </si>
  <si>
    <t>Kéfir de lait</t>
  </si>
  <si>
    <t>Fromage blanc ou spécialité laitière, aux fruits, avec édulcorants, allégé en sucres, 3% MG environ</t>
  </si>
  <si>
    <t>Boisson lactée, lait fermenté ou yaourt à boire, aux fruits, sucré</t>
  </si>
  <si>
    <t>Boisson lactée, lait fermenté ou yaourt à boire, aromatisé, sucré, enrichi en vitamine D</t>
  </si>
  <si>
    <t>Yaourt, lait fermenté ou spécialité laitière, aromatisé, sucré, à la crème</t>
  </si>
  <si>
    <t>Yaourt, lait fermenté ou spécialité laitière, nature, à la crème</t>
  </si>
  <si>
    <t>Crème dessert à la vanille, rayon frais</t>
  </si>
  <si>
    <t>Dessert au soja, aux fruits, sucré, enrichi en calcium, fermenté, préemballé</t>
  </si>
  <si>
    <t>Dessert au soja, aromatisé, sucré, non enrichi, préemballé</t>
  </si>
  <si>
    <t>Boisson lactée, lait fermenté ou yaourt à boire, aux fruits, sucré, enrichie en vitamine D</t>
  </si>
  <si>
    <t>Liégeois ou viennois (chocolat, café, caramel ou vanille), rayon frais</t>
  </si>
  <si>
    <t>Boisson lactée, lait fermenté ou yaourt à boire, aromatisé, sucré</t>
  </si>
  <si>
    <t>Yaourt, lait fermenté ou spécialité laitière sur lit de fruits, sucré</t>
  </si>
  <si>
    <t>Crème dessert au café, rayon frais</t>
  </si>
  <si>
    <t>Crème dessert au caramel, rayon frais</t>
  </si>
  <si>
    <t>Gâteau de semoule, appertisé</t>
  </si>
  <si>
    <t>Boisson lactée, lait fermenté ou yaourt à boire, aromatisé, avec édulcorants, allégé en sucres, 0% MG, au L Casei</t>
  </si>
  <si>
    <t>Boisson lactée, lait fermenté ou yaourt à boire, aromatisé, sucré, au L Casei</t>
  </si>
  <si>
    <t>Boisson lactée, lait fermenté ou yaourt à boire, nature, sucré, au L Casei</t>
  </si>
  <si>
    <t>Panna cotta, avec préparations de fruits ou caramel, rayon frais</t>
  </si>
  <si>
    <t>Lait gélifié aromatisé, nappé caramel, rayon frais</t>
  </si>
  <si>
    <t>Yaourt, lait fermenté ou spécialité laitière, aux fruits, sucré, à la crème</t>
  </si>
  <si>
    <t>Yaourt à la grecque, sur lit de fruits</t>
  </si>
  <si>
    <t>Mousse à la crème de marrons, préemballée</t>
  </si>
  <si>
    <t>Dessert végétal sans soja (amande, avoine, chanvre, coco, riz), aromatisé, sucré, non enrichi, préemballé</t>
  </si>
  <si>
    <t>Liégeois aux fruits, préemballé</t>
  </si>
  <si>
    <t>Salade de thon et légumes, appertisée</t>
  </si>
  <si>
    <t>Salade César au poulet (salade verte, fromage, croûtons, sauce), préemballée</t>
  </si>
  <si>
    <t>Salade composée avec viande ou poisson, appertisée</t>
  </si>
  <si>
    <t>Salade de lentilles et saucisse fumée, préemballée</t>
  </si>
  <si>
    <t>Taboulé ou Salade de couscous au poulet, préemballé</t>
  </si>
  <si>
    <t>Salade de pâtes, végétarienne</t>
  </si>
  <si>
    <t>Salade de pâtes aux légumes, avec poisson ou viande, préemballée</t>
  </si>
  <si>
    <t>Salade de riz, appertisée</t>
  </si>
  <si>
    <t>Taboulé ou Salade de couscous, préemballé</t>
  </si>
  <si>
    <t>Salade de pomme de terre à la piémontaise, préemballée</t>
  </si>
  <si>
    <t>Salade de riz à la niçoise, avec sauce, préemballée</t>
  </si>
  <si>
    <t>Salade végétale à base de boulgour et/ou quinoa et légumes, préemballée</t>
  </si>
  <si>
    <t>Macédoine de légumes en salade, avec sauce, préemballée</t>
  </si>
  <si>
    <t>Salade de pommes de terre, fait maison</t>
  </si>
  <si>
    <t>Champignons à la grecque, appertisés</t>
  </si>
  <si>
    <t>Salade grecque, avec sauce, préemballée</t>
  </si>
  <si>
    <t>Salade de betterave, avec sauce, préemballée</t>
  </si>
  <si>
    <t>Salade de concombre à la crème/fromage blanc, préemballée</t>
  </si>
  <si>
    <t>Carottes râpées, avec sauce, préemballées</t>
  </si>
  <si>
    <t>Crudité, sans assaisonnement (aliment moyen)</t>
  </si>
  <si>
    <t>Salade de chou ou Coleslaw, avec sauce, préemballée</t>
  </si>
  <si>
    <t>Double cheeseburger, provenant de fast food</t>
  </si>
  <si>
    <t>Sandwich grec ou Kebab, pita, crudités</t>
  </si>
  <si>
    <t>Sandwich grec ou Kebab, baguette, crudités</t>
  </si>
  <si>
    <t>Croque-monsieur, fait maison</t>
  </si>
  <si>
    <t>Sandwich panini, jambon cru, mozzarella, tomates</t>
  </si>
  <si>
    <t>Sandwich (aliment moyen)</t>
  </si>
  <si>
    <t>Cheeseburger, provenant de fast food</t>
  </si>
  <si>
    <t>Sandwich baguette, saucisson, beurre</t>
  </si>
  <si>
    <t>Croque-madame</t>
  </si>
  <si>
    <t>Hamburger, provenant de fast food</t>
  </si>
  <si>
    <t>Sandwich baguette, jambon emmental, préemballé</t>
  </si>
  <si>
    <t>Sandwich baguette, merguez, ketchup moutarde</t>
  </si>
  <si>
    <t>Sandwich pain de mie complet, jambon, fromage, préemballé</t>
  </si>
  <si>
    <t>Burger au poulet</t>
  </si>
  <si>
    <t>Sandwich baguette, salami, beurre</t>
  </si>
  <si>
    <t>Sandwich baguette, dinde, crudités (tomate, salade), mayonnaise</t>
  </si>
  <si>
    <t>Burger au poisson, provenant de fast food</t>
  </si>
  <si>
    <t>Sandwich baguette, jambon, emmental, beurre</t>
  </si>
  <si>
    <t>Sandwich baguette, porc, crudités (tomate, salade), mayonnaise</t>
  </si>
  <si>
    <t>Sandwich baguette, camembert, beurre</t>
  </si>
  <si>
    <t>Sandwich pain de mie, garnitures diverses, préemballé</t>
  </si>
  <si>
    <t>Sandwich baguette, saumon fumé, beurre</t>
  </si>
  <si>
    <t>Croque-monsieur, préemballé</t>
  </si>
  <si>
    <t>Sandwich baguette (aliment moyen)</t>
  </si>
  <si>
    <t>Hot-dog, préemballé</t>
  </si>
  <si>
    <t>Sandwich baguette, thon, crudités (tomate, salade), mayonnaise</t>
  </si>
  <si>
    <t>Sandwich baguette, jambon, oeuf dur, crudités (tomate, salade), beurre</t>
  </si>
  <si>
    <t>Sandwich baguette, pâté, cornichons</t>
  </si>
  <si>
    <t>Sandwich baguette, poulet, crudités (tomate, salade), mayonnaise</t>
  </si>
  <si>
    <t>Sandwich pain de mie complet, jambon, crudités, fromage optionnel, préemballé</t>
  </si>
  <si>
    <t>Sandwich baguette, jambon, beurre</t>
  </si>
  <si>
    <t>Sandwich pain de mie complet, thon, crudités, mayonnaise, préemballé</t>
  </si>
  <si>
    <t>Fougasse, garnie</t>
  </si>
  <si>
    <t>Sandwich pain de mie complet, poulet, crudités, mayonnaise, préemballé</t>
  </si>
  <si>
    <t>Toasts ou Canapés salés, garnitures diverses, préemballés</t>
  </si>
  <si>
    <t>Sandwich baguette, thon, maïs, crudités, préemballé</t>
  </si>
  <si>
    <t>Sandwich baguette, oeuf, crudités (tomate, salade), mayonnaise</t>
  </si>
  <si>
    <t>Focaccia, garnie</t>
  </si>
  <si>
    <t>Pan bagnat</t>
  </si>
  <si>
    <t>Sandwich baguette, crudités diverses, mayonnaise</t>
  </si>
  <si>
    <t>Sauce vinaigrette allégée en MG (25 à 50% d'huile), préemballée</t>
  </si>
  <si>
    <t>Sauce Nuoc Mâm ou Sauce au poisson, préemballée</t>
  </si>
  <si>
    <t>Houmous, préemballé</t>
  </si>
  <si>
    <t>Sauce soja, préemballée</t>
  </si>
  <si>
    <t>Tzatziki, à base fromage frais, préemballé</t>
  </si>
  <si>
    <t>Tzatziki, à base yaourt, préemballé</t>
  </si>
  <si>
    <t>Sauce carbonara, préemballée</t>
  </si>
  <si>
    <t>Sauce pesto rosso, préemballée</t>
  </si>
  <si>
    <t>Sauce tomate à la viande ou Sauce bolognaise, préemballée</t>
  </si>
  <si>
    <t>Sauce pesto, préemballée</t>
  </si>
  <si>
    <t>Sauce tomate au fromage, préemballée</t>
  </si>
  <si>
    <t>Sauce béchamel, maison</t>
  </si>
  <si>
    <t>Sauce teriyaki, préemballée</t>
  </si>
  <si>
    <t>Sauce au chocolat, préemballée</t>
  </si>
  <si>
    <t>Sauce au yaourt</t>
  </si>
  <si>
    <t>Sauce végétale type bolognaise, préemballée</t>
  </si>
  <si>
    <t>Crème anglaise, préemballée</t>
  </si>
  <si>
    <t>Sauce aux champignons, préemballée</t>
  </si>
  <si>
    <t>Sauce au fromage pour risotto ou pâtes, préemballée</t>
  </si>
  <si>
    <t>Sauce soja sucrée, préemballée</t>
  </si>
  <si>
    <t>Sauce au roquefort, préemballée</t>
  </si>
  <si>
    <t>Harissa (sauce condimentaire), préemballée</t>
  </si>
  <si>
    <t>Sauce chaude (aliment moyen)</t>
  </si>
  <si>
    <t>Sauce indienne type tandoori ou tikka masala, préemballée</t>
  </si>
  <si>
    <t>Sauce béchamel, préemballée</t>
  </si>
  <si>
    <t>Sauce au beurre, préemballée</t>
  </si>
  <si>
    <t>Caviar de tomates</t>
  </si>
  <si>
    <t>Guacamole, préemballé</t>
  </si>
  <si>
    <t>Sauce armoricaine, préemballée</t>
  </si>
  <si>
    <t>Sauce tomate aux champignons, préemballée</t>
  </si>
  <si>
    <t>Sauce à l'échalote à la crème, préemballée</t>
  </si>
  <si>
    <t>Sauce moutarde, préemballée</t>
  </si>
  <si>
    <t>Sauce tomate aux petits légumes, préemballée</t>
  </si>
  <si>
    <t>Sauce tomate aux oignons, préemballée</t>
  </si>
  <si>
    <t>Sauce grand veneur, préemballée</t>
  </si>
  <si>
    <t>Sauce américaine, préemballée</t>
  </si>
  <si>
    <t>Sauce tomate aux olives, préemballée</t>
  </si>
  <si>
    <t>Sauce pour nems à base de nuoc-mam dilué, préemballée</t>
  </si>
  <si>
    <t>Sauce aux champignons et à la crème, préemballée</t>
  </si>
  <si>
    <t>Mayonnaise (70% MG min.), préemballée</t>
  </si>
  <si>
    <t>Sauce (aliment moyen)</t>
  </si>
  <si>
    <t>Sauce au poivre vert, préemballée</t>
  </si>
  <si>
    <t>Sauce à l'oseille, préemballée</t>
  </si>
  <si>
    <t>Ketchup, préemballé</t>
  </si>
  <si>
    <t>Sauce bourguignonne, préemballée</t>
  </si>
  <si>
    <t>Ketchup allégé en sucres, préemballé</t>
  </si>
  <si>
    <t>Sauce chasseur, préemballée</t>
  </si>
  <si>
    <t>Sauce hollandaise, préemballée</t>
  </si>
  <si>
    <t>Sauce basquaise ou Sauce aux poivrons, préemballée</t>
  </si>
  <si>
    <t>Sauce à la crème aux épices</t>
  </si>
  <si>
    <t>Sauce aïoli, préemballée</t>
  </si>
  <si>
    <t>Sauce au beurre blanc, préemballée</t>
  </si>
  <si>
    <t>Meloukhia, sauce, artisanale</t>
  </si>
  <si>
    <t>Sauce kebab, préemballée</t>
  </si>
  <si>
    <t>Sauce rouille, préemballée</t>
  </si>
  <si>
    <t>Sauce à la crème aux herbes</t>
  </si>
  <si>
    <t>Sauce à la crème</t>
  </si>
  <si>
    <t>Sauce burger, préemballée</t>
  </si>
  <si>
    <t>Sauce au curry, préemballée</t>
  </si>
  <si>
    <t>Sauce au poivre, chaude, préemballée</t>
  </si>
  <si>
    <t>Sauce tartare, préemballée</t>
  </si>
  <si>
    <t>Céleri rémoulade, préemballé</t>
  </si>
  <si>
    <t>Mayonnaise à teneur réduite en matière grasse ou Mayonnaise allégée, préemballée</t>
  </si>
  <si>
    <t>Sauce béarnaise, préemballée</t>
  </si>
  <si>
    <t>Sauce crudités ou Sauce salade, préemballée</t>
  </si>
  <si>
    <t>Sauce froide (aliment moyen)</t>
  </si>
  <si>
    <t>Sauce au vin rouge</t>
  </si>
  <si>
    <t>Sauce crudités ou Sauce salade, allégée en matière grasse, préemballée</t>
  </si>
  <si>
    <t>Caviar d'aubergine, préemballé</t>
  </si>
  <si>
    <t>Sauce au poivre, condimentaire, froide, préemballée</t>
  </si>
  <si>
    <t>Sauce madère, préemballée</t>
  </si>
  <si>
    <t>Sauce barbecue, préemballée</t>
  </si>
  <si>
    <t>Sauce aigre douce, préemballée</t>
  </si>
  <si>
    <t>Sauce vinaigrette (50 à 75% d'huile), préemballée</t>
  </si>
  <si>
    <t>Sauce vinaigrette à l'huile d'olive (50 à 75% d'huile), préemballée</t>
  </si>
  <si>
    <t>Sel au céleri</t>
  </si>
  <si>
    <t>Sel blanc alimentaire, non iodé, non fluoré (marin, ignigène ou gemme)</t>
  </si>
  <si>
    <t>Sel blanc alimentaire, iodé, non fluoré (marin, ignigène ou gemme)</t>
  </si>
  <si>
    <t>Fleur de sel, non iodée, non fluorée</t>
  </si>
  <si>
    <t>Sel marin gris, non iodé, non fluoré</t>
  </si>
  <si>
    <t>Sel blanc alimentaire, iodé, fluoré à 25 mg /100 g (marin, ignigène ou gemme)</t>
  </si>
  <si>
    <t>Sorbet, pot individuel</t>
  </si>
  <si>
    <t>Sorbet, cône</t>
  </si>
  <si>
    <t>Sorbet, en bac</t>
  </si>
  <si>
    <t>Sorbet, bâtonnet</t>
  </si>
  <si>
    <t>Glace à l'eau</t>
  </si>
  <si>
    <t>Soupe aux asperges, préemballée à réchauffer</t>
  </si>
  <si>
    <t>Soupe chorba frik, à base de viande et de frik</t>
  </si>
  <si>
    <t>Soupe aux lentilles, préemballée à réchauffer</t>
  </si>
  <si>
    <t>Soupe de poissons et / ou crustacés, préemballée à réchauffer</t>
  </si>
  <si>
    <t>Soupe à la volaille et aux légumes, préemballée à réchauffer</t>
  </si>
  <si>
    <t>Soupe aux pois cassés, préemballée à réchauffer</t>
  </si>
  <si>
    <t>Soupe au pistou, préemballée à réchauffer</t>
  </si>
  <si>
    <t>Soupe aux céréales et aux légumes, déshydratée reconstituée</t>
  </si>
  <si>
    <t>Soupe miso, déshydratée reconstituée</t>
  </si>
  <si>
    <t>Soupe à l'oignon, préemballée à réchauffer</t>
  </si>
  <si>
    <t>Soupe aux légumes avec fromage, préemballée à réchauffer</t>
  </si>
  <si>
    <t>Soupe à la volaille et aux vermicelles, préemballée à réchauffer</t>
  </si>
  <si>
    <t>Soupe (aliment moyen)</t>
  </si>
  <si>
    <t>Soupe minestrone, préemballée à réchauffer</t>
  </si>
  <si>
    <t>Soupe au pistou, déshydratée reconstituée</t>
  </si>
  <si>
    <t>Soupe marocaine, déshydratée reconstituée</t>
  </si>
  <si>
    <t>Soupe minestrone, déshydratée reconstituée</t>
  </si>
  <si>
    <t>Soupe à la tomate et aux vermicelles, préemballée à réchauffer</t>
  </si>
  <si>
    <t>Soupe au cresson, préemballée à réchauffer</t>
  </si>
  <si>
    <t>Soupe aux légumes verts, préemballée à réchauffer</t>
  </si>
  <si>
    <t>Soupe à la volaille et aux légumes, déshydratée reconstituée</t>
  </si>
  <si>
    <t>Soupe asiatique, avec pâtes, déshydratée reconstituée</t>
  </si>
  <si>
    <t>Soupe de poissons et / ou crustacés, déshydratée reconstituée</t>
  </si>
  <si>
    <t>Soupe aux légumes variés, déshydratée reconstituée</t>
  </si>
  <si>
    <t>Soupe aux champignons, préemballée à réchauffer</t>
  </si>
  <si>
    <t>Soupe aux poireaux et pommes de terre, préemballée à réchauffer</t>
  </si>
  <si>
    <t>Soupe au potiron, déshydratée reconstituée</t>
  </si>
  <si>
    <t>Soupe aux légumes variés, préemballée à réchauffer</t>
  </si>
  <si>
    <t>Soupe à la tomate, déshydratée reconstituée</t>
  </si>
  <si>
    <t>Soupe à la volaille et aux vermicelles, déshydratée reconstituée</t>
  </si>
  <si>
    <t>Soupe à la tomate, préemballée à réchauffer</t>
  </si>
  <si>
    <t>Soupe aux légumes verts, déshydratée reconstituée</t>
  </si>
  <si>
    <t>Soupe asiatique, avec pâtes, préemballée à réchauffer</t>
  </si>
  <si>
    <t>Soupe au potiron, préemballée à réchauffer</t>
  </si>
  <si>
    <t>Soupe aux champignons, déshydratée reconstituée</t>
  </si>
  <si>
    <t>Soupe froide type Gaspacho ou Gazpacho, préemballée</t>
  </si>
  <si>
    <t>Soupe aux poireaux et pommes de terre, déshydratée reconstituée</t>
  </si>
  <si>
    <t>Soupe à la tomate et aux vermicelles, déshydratée reconstituée</t>
  </si>
  <si>
    <t>Soupe à la carotte, préemballée à réchauffer</t>
  </si>
  <si>
    <t>Bouillon de boeuf, déshydraté reconstitué</t>
  </si>
  <si>
    <t>Soupe aux asperges, déshydratée reconstituée</t>
  </si>
  <si>
    <t>Bouillon de volaille, déshydraté reconstitué</t>
  </si>
  <si>
    <t>Soupe à l'oignon, déshydratée reconstituée</t>
  </si>
  <si>
    <t>Soupe au cresson, déshydratée reconstituée</t>
  </si>
  <si>
    <t>Bouillon de légumes, déshydraté reconstitué</t>
  </si>
  <si>
    <t>Bouillon de viande et légumes type pot-au-feu, prêt à consommer</t>
  </si>
  <si>
    <t>Bouchées ou émincé végétal au soja et blé (convient aux véganes ou végétaliens), préemballé</t>
  </si>
  <si>
    <t>Seitan, préemballé</t>
  </si>
  <si>
    <t>Protéine de soja texturée, réhydratée</t>
  </si>
  <si>
    <t>Bouchées ou émincé au soja et blé  (ne convient pas aux véganes ou végétaliens), préemballé</t>
  </si>
  <si>
    <t>Tofu fumé, préemballé</t>
  </si>
  <si>
    <t>Tofu nature, préemballé</t>
  </si>
  <si>
    <t>Édulcorant à base d'extrait de stévia</t>
  </si>
  <si>
    <t>Sirop d'agave</t>
  </si>
  <si>
    <t>Édulcorant à l'aspartame, en pastilles</t>
  </si>
  <si>
    <t>Édulcorant à la saccharine</t>
  </si>
  <si>
    <t>Sucre allégé à l'aspartame</t>
  </si>
  <si>
    <t>Édulcorant à l'aspartame, en poudre</t>
  </si>
  <si>
    <t>Miel</t>
  </si>
  <si>
    <t>Vermicelles multicolores</t>
  </si>
  <si>
    <t>Sucre roux</t>
  </si>
  <si>
    <t>Sucre vanillé</t>
  </si>
  <si>
    <t>Sirop d'érable</t>
  </si>
  <si>
    <t>Sucre blanc</t>
  </si>
  <si>
    <t>Caramel liquide ou nappage caramel</t>
  </si>
  <si>
    <t>Mélasse de canne</t>
  </si>
  <si>
    <t>Fructose</t>
  </si>
  <si>
    <t>Boeuf, joue, braisée ou bouillie</t>
  </si>
  <si>
    <t>Veau, jarret, braisé ou bouilli</t>
  </si>
  <si>
    <t>Boeuf, plat de côtes, braisé</t>
  </si>
  <si>
    <t>Porc, rouelle de jambon, cuite</t>
  </si>
  <si>
    <t>Boeuf, paleron, braisé ou bouilli</t>
  </si>
  <si>
    <t>Veau, épaule, braisée ou bouillie</t>
  </si>
  <si>
    <t>Porc, escalope de jambon, cuite</t>
  </si>
  <si>
    <t>Agneau, gigot, braisé</t>
  </si>
  <si>
    <t>Veau, collier, braisé ou bouilli</t>
  </si>
  <si>
    <t>Porc, carré, cuit</t>
  </si>
  <si>
    <t>Boeuf, à bourguignon ou pot-au-feu, cuit</t>
  </si>
  <si>
    <t>Agneau, collier, braisé ou bouilli</t>
  </si>
  <si>
    <t>Boeuf, collier, braisé</t>
  </si>
  <si>
    <t>Lapin de garenne, viande, cuite</t>
  </si>
  <si>
    <t>Faisan, viande, rôtie/cuite au four</t>
  </si>
  <si>
    <t>Gésier, canard, confit, appertisé</t>
  </si>
  <si>
    <t>Boeuf, braisé</t>
  </si>
  <si>
    <t>Poulet, filet, sans peau, sauté/poêlé, bio</t>
  </si>
  <si>
    <t>Boeuf, jarret, bouilli/cuit à l'eau</t>
  </si>
  <si>
    <t>Veau, escalope, cuite</t>
  </si>
  <si>
    <t>Porc, rôti, cuit</t>
  </si>
  <si>
    <t>Agneau, épaule, rôtie/cuite au four</t>
  </si>
  <si>
    <t>Lapin, viande braisée</t>
  </si>
  <si>
    <t>Chevreuil, rôti/cuit au four</t>
  </si>
  <si>
    <t>Cerf, rôti/cuit au four</t>
  </si>
  <si>
    <t>Poulet, filet, sans peau, sauté/poêlé</t>
  </si>
  <si>
    <t>Porc, épaule, cuite</t>
  </si>
  <si>
    <t>Boeuf, tende de tranche, rôtie/cuite au four</t>
  </si>
  <si>
    <t>Poulet, poitrine, viande et peau, rôti/cuit au four</t>
  </si>
  <si>
    <t>Cheval, tende de tranche, rôtie/cuite au four</t>
  </si>
  <si>
    <t>Porc, côte, grillée</t>
  </si>
  <si>
    <t>Gibier à poil, cuit (aliment moyen)</t>
  </si>
  <si>
    <t>Veau, noix, grillée/poêlée</t>
  </si>
  <si>
    <t>Veau, noix, rôtie</t>
  </si>
  <si>
    <t>Porc, viande, cuite (aliment moyen)</t>
  </si>
  <si>
    <t>Dinde, viande, rôtie/cuite au four</t>
  </si>
  <si>
    <t>Veau, viande, cuite (aliment moyen)</t>
  </si>
  <si>
    <t>Chapon, viande et peau, rôti/cuit au four</t>
  </si>
  <si>
    <t>Oie, viande, rôtie/cuite au four</t>
  </si>
  <si>
    <t>Poulet, viande et peau, rôti/cuit au four</t>
  </si>
  <si>
    <t>Boeuf, faux-filet, rôti/cuit au four</t>
  </si>
  <si>
    <t>Boeuf, tende de tranche, grillée/poêlée</t>
  </si>
  <si>
    <t>Dinde, escalope, sautée/poêlée</t>
  </si>
  <si>
    <t>Porc, filet, maigre, en rôti, cuit</t>
  </si>
  <si>
    <t>Sanglier, rôti/cuit au four</t>
  </si>
  <si>
    <t>Cheval, faux-filet, rôti/cuit au four</t>
  </si>
  <si>
    <t>Cheval, entrecôte, grillée/poêlée</t>
  </si>
  <si>
    <t>Viande blanche, cuite (aliment moyen)</t>
  </si>
  <si>
    <t>Veau, rôti, cuit</t>
  </si>
  <si>
    <t>Agneau, viande, cuite (aliment moyen)</t>
  </si>
  <si>
    <t>Boeuf, queue, bouillie/cuite à l'eau</t>
  </si>
  <si>
    <t>Veau, carré, sauté/poêlé</t>
  </si>
  <si>
    <t>Cheval, viande, rôtie/cuite au four</t>
  </si>
  <si>
    <t>Cheval, tende de tranche, grillée/poêlée</t>
  </si>
  <si>
    <t>Volaille, cuite (aliment moyen)</t>
  </si>
  <si>
    <t>Boeuf, steak ou bifteck, grillé</t>
  </si>
  <si>
    <t>Veau, épaule, grillée/poêlée</t>
  </si>
  <si>
    <t>Agneau, gigot, grillé/poêlé</t>
  </si>
  <si>
    <t>Boeuf, boule de macreuse, rôtie/cuite au four</t>
  </si>
  <si>
    <t>Viande cuite (aliment moyen)</t>
  </si>
  <si>
    <t>Boeuf, faux-filet, grillé/poêlé</t>
  </si>
  <si>
    <t>Porc, longe, cuite</t>
  </si>
  <si>
    <t>Chevreau, cuit</t>
  </si>
  <si>
    <t>Foie, dinde, cuit</t>
  </si>
  <si>
    <t>Rognon, boeuf, cuit</t>
  </si>
  <si>
    <t>Agneau, gigot, rôti/cuit au four</t>
  </si>
  <si>
    <t>Caille, viande et peau, cuite</t>
  </si>
  <si>
    <t>Boeuf, boule de macreuse, grillée/poêlée</t>
  </si>
  <si>
    <t>Canard, magret, grillé/poêlé</t>
  </si>
  <si>
    <t>Cheval, faux-filet, grillé/poêlé</t>
  </si>
  <si>
    <t>Coeur, poulet, cuit</t>
  </si>
  <si>
    <t>Agneau, côte filet, grillée/poêlée</t>
  </si>
  <si>
    <t>Agneau, côte ou côtelette, cuite (aliment moyen)</t>
  </si>
  <si>
    <t>Agneau, côte ou côtelette, grillée/poêlée (aliment moyen)</t>
  </si>
  <si>
    <t>Foie, génisse, cuit</t>
  </si>
  <si>
    <t>Porc, échine, rôtie/cuite au four</t>
  </si>
  <si>
    <t>Autruche, viande cuite</t>
  </si>
  <si>
    <t>Boeuf, steak haché 10% MG, cuit</t>
  </si>
  <si>
    <t>Porc, filet mignon, cuit</t>
  </si>
  <si>
    <t>Poulet, cuisse, viande et peau, bouilli/cuit à l'eau</t>
  </si>
  <si>
    <t>Agneau, côte première, grillée/poêlée</t>
  </si>
  <si>
    <t>Agneau, selle, partie maigre, rôtie/cuite au four</t>
  </si>
  <si>
    <t>Agneau, selle, partie maigre, grillée/poêlée</t>
  </si>
  <si>
    <t>Rognon, cuit (aliment moyen)</t>
  </si>
  <si>
    <t>Viande rouge, cuite (aliment moyen)</t>
  </si>
  <si>
    <t>Foie, porc, cuit</t>
  </si>
  <si>
    <t>Rognon, veau, braisé ou sauté/poêlé</t>
  </si>
  <si>
    <t>Poulet, cuisse, viande et peau, rôtie/cuite au four</t>
  </si>
  <si>
    <t>Foie, volaille, cuit</t>
  </si>
  <si>
    <t>Agneau, côtelette, grillée</t>
  </si>
  <si>
    <t>Boeuf, entrecôte, partie maigre, grillée/poêlée</t>
  </si>
  <si>
    <t>Boeuf, steak haché 5% MG, cuit</t>
  </si>
  <si>
    <t>Rognon, porc, cuit</t>
  </si>
  <si>
    <t>Oie, viande et peau, rôtie/cuite au four</t>
  </si>
  <si>
    <t>Veau, côte, grillée/poêlée</t>
  </si>
  <si>
    <t>Gibier à plumes, viande, cuit (aliment moyen)</t>
  </si>
  <si>
    <t>Abat, cuit (aliment moyen)</t>
  </si>
  <si>
    <t>Boeuf, rumsteck, grillé</t>
  </si>
  <si>
    <t>Boeuf, bavette d'aloyau, grillée/poêlée</t>
  </si>
  <si>
    <t>Coeur, agneau, cuit</t>
  </si>
  <si>
    <t>Agneau, épaule, maigre, rôtie/cuite au four</t>
  </si>
  <si>
    <t>Coeur, dinde, cuit</t>
  </si>
  <si>
    <t>Porc, palette, crue</t>
  </si>
  <si>
    <t>Poulet, cuisse, viande, rôti/cuit au four</t>
  </si>
  <si>
    <t>Poulet, cuisse, viande, bouilli/cuit à l'eau</t>
  </si>
  <si>
    <t>Dinde, escalope, rôtie/cuite au four</t>
  </si>
  <si>
    <t>Foie, poulet, cuit</t>
  </si>
  <si>
    <t>Pigeon, viande, rôtie/cuite au four</t>
  </si>
  <si>
    <t>Boeuf, steak haché, cuit (aliment moyen)</t>
  </si>
  <si>
    <t>Poulet, aile, viande et peau, rôti/cuit au four</t>
  </si>
  <si>
    <t>Langue, boeuf, cuite</t>
  </si>
  <si>
    <t>Rognon, agneau, braisé</t>
  </si>
  <si>
    <t>Boeuf, steak haché 15% MG, cuit</t>
  </si>
  <si>
    <t>Veau, filet, rôti/cuit au four</t>
  </si>
  <si>
    <t>Canard, viande, rôtie/cuite au four</t>
  </si>
  <si>
    <t>Porc, travers, braisé</t>
  </si>
  <si>
    <t>Boeuf, onglet, grillé</t>
  </si>
  <si>
    <t>Boeuf, steak haché 20% MG, cuit</t>
  </si>
  <si>
    <t>Coeur, boeuf, cuit</t>
  </si>
  <si>
    <t>Foie, agneau, cuit</t>
  </si>
  <si>
    <t>Ris, agneau, cuit</t>
  </si>
  <si>
    <t>Boeuf, rosbif, rôti/cuit au four</t>
  </si>
  <si>
    <t>Boeuf, hampe, grillée/poêlée</t>
  </si>
  <si>
    <t>Boeuf, gîte à la noix, cuit</t>
  </si>
  <si>
    <t>Veau, tête, bouillie/cuite à l'eau</t>
  </si>
  <si>
    <t>Langue, veau, cuite</t>
  </si>
  <si>
    <t>Ris, veau, braisé ou sauté/poêlé</t>
  </si>
  <si>
    <t>Lapin, viande cuite</t>
  </si>
  <si>
    <t>Canard, viande et peau, rôti/cuit au four</t>
  </si>
  <si>
    <t>Foie, veau, cuit</t>
  </si>
  <si>
    <t>Cervelle, agneau, cuite</t>
  </si>
  <si>
    <t>Cervelle, porc, braisée</t>
  </si>
  <si>
    <t>Cervelle, veau, cuite</t>
  </si>
  <si>
    <t>Brioche, sans précision</t>
  </si>
  <si>
    <t>Pain brioché ou viennois</t>
  </si>
  <si>
    <t>Brioche, de boulangerie traditionnelle</t>
  </si>
  <si>
    <t>Pain au lait, artisanal</t>
  </si>
  <si>
    <t>Pain au lait, préemballé</t>
  </si>
  <si>
    <t>Brioche (ou briochettes) aux pépites de chocolat, préemballée</t>
  </si>
  <si>
    <t>Pain au lait aux pépites de chocolat, préemballé</t>
  </si>
  <si>
    <t>Croissant aux amandes, artisanal</t>
  </si>
  <si>
    <t>Pain au chocolat feuilleté, artisanal</t>
  </si>
  <si>
    <t>Brioche, préemballée</t>
  </si>
  <si>
    <t>Viennoiserie (aliment moyen)</t>
  </si>
  <si>
    <t>Brioche pur beurre, préemballée</t>
  </si>
  <si>
    <t>Chouquette</t>
  </si>
  <si>
    <t>Pain au chocolat, préemballé</t>
  </si>
  <si>
    <t>Brioche fourrée au chocolat</t>
  </si>
  <si>
    <t>Croissant, sans précision</t>
  </si>
  <si>
    <t>Croissant au beurre, artisanal</t>
  </si>
  <si>
    <t>Couronne de Noël (Brioche) aux fruits confits, préemballée</t>
  </si>
  <si>
    <t>Croissant ordinaire, artisanal</t>
  </si>
  <si>
    <t>Brioche fourrée aux fruits, préemballée</t>
  </si>
  <si>
    <t>Brioche fourrée crème pâtissière (type "chinois"), préemballée</t>
  </si>
  <si>
    <t>Pain aux raisins (viennoiserie)</t>
  </si>
  <si>
    <t>Chausson aux pommes</t>
  </si>
  <si>
    <t>Pâte à pizza cuite</t>
  </si>
  <si>
    <t>Pâte à pizza fine, crue</t>
  </si>
  <si>
    <t>Pâte brisée, pur beurre, cuite</t>
  </si>
  <si>
    <t>Pâte brisée, matière grasse végétale, cuite</t>
  </si>
  <si>
    <t>Pâte feuilletée, cuite</t>
  </si>
  <si>
    <t>Pâte phyllo ou Pâte filo, crue</t>
  </si>
  <si>
    <t>Pâte à pizza crue</t>
  </si>
  <si>
    <t>Khatfa feuille de brick, préemballée</t>
  </si>
  <si>
    <t>Feuille de brick, cuite à sec sans matière grasse</t>
  </si>
  <si>
    <t>Pâte brisée, pur beurre, crue</t>
  </si>
  <si>
    <t>Pâte brisée, pur beurre, surgelée, crue</t>
  </si>
  <si>
    <t>Pâte sablée pur beurre, cuite</t>
  </si>
  <si>
    <t>Pâte feuilletée pur beurre, crue</t>
  </si>
  <si>
    <t>Pâte sablée pur beurre, crue</t>
  </si>
  <si>
    <t>Pâte feuilletée, matière grasse végétale, crue</t>
  </si>
  <si>
    <t>Pâte brisée, crue</t>
  </si>
  <si>
    <t>Pâte sablée, cuite</t>
  </si>
  <si>
    <t>Pâte feuilletée pur beurre, surgelée crue</t>
  </si>
  <si>
    <t>Pâte sablée, crue</t>
  </si>
  <si>
    <t>Pâte feuilletée pur beurre, cuite</t>
  </si>
  <si>
    <t>Pâte sablée pur beurre, surgelée, crue</t>
  </si>
  <si>
    <t>Dessert (aliment moyen)</t>
  </si>
  <si>
    <t>Pâte feuilletée, surgelée, crue</t>
  </si>
  <si>
    <t>Part du cheptelbreton ( %)</t>
  </si>
  <si>
    <t>2000</t>
  </si>
  <si>
    <t>2009</t>
  </si>
</sst>
</file>

<file path=xl/styles.xml><?xml version="1.0" encoding="utf-8"?>
<styleSheet xmlns="http://schemas.openxmlformats.org/spreadsheetml/2006/main">
  <numFmts count="13">
    <numFmt numFmtId="164" formatCode="General"/>
    <numFmt numFmtId="165" formatCode="#,##0.00\ [$€-40C];[RED]\-#,##0.00\ [$€-40C]"/>
    <numFmt numFmtId="166" formatCode="#,##0;[RED]\-#,##0"/>
    <numFmt numFmtId="167" formatCode="#,##0.00;[RED]\-#,##0.00"/>
    <numFmt numFmtId="168" formatCode="#,##0.000;[RED]\-#,##0.000"/>
    <numFmt numFmtId="169" formatCode="0.00\ %"/>
    <numFmt numFmtId="170" formatCode="0.00"/>
    <numFmt numFmtId="171" formatCode="0.000"/>
    <numFmt numFmtId="172" formatCode="#,##0.0;[RED]\-#,##0.0"/>
    <numFmt numFmtId="173" formatCode="0"/>
    <numFmt numFmtId="174" formatCode="0;[RED]\-0"/>
    <numFmt numFmtId="175" formatCode="0\ %;[RED]\-0\ %"/>
    <numFmt numFmtId="176" formatCode="0.00\ %;[RED]\-0.00\ %"/>
  </numFmts>
  <fonts count="36">
    <font>
      <sz val="10"/>
      <name val="Arial"/>
      <family val="2"/>
    </font>
    <font>
      <sz val="11"/>
      <name val="Arial"/>
      <family val="2"/>
    </font>
    <font>
      <b/>
      <sz val="11"/>
      <name val="Arial"/>
      <family val="2"/>
    </font>
    <font>
      <u val="single"/>
      <sz val="10"/>
      <name val="Mangal"/>
      <family val="2"/>
    </font>
    <font>
      <b/>
      <sz val="24"/>
      <color indexed="9"/>
      <name val="Arial"/>
      <family val="2"/>
    </font>
    <font>
      <b/>
      <sz val="10"/>
      <name val="Arial"/>
      <family val="2"/>
    </font>
    <font>
      <sz val="10"/>
      <color indexed="54"/>
      <name val="Arial"/>
      <family val="2"/>
    </font>
    <font>
      <b/>
      <sz val="10"/>
      <color indexed="8"/>
      <name val="Arial"/>
      <family val="2"/>
    </font>
    <font>
      <sz val="10"/>
      <color indexed="12"/>
      <name val="Arial"/>
      <family val="2"/>
    </font>
    <font>
      <b/>
      <sz val="10"/>
      <color indexed="9"/>
      <name val="Arial"/>
      <family val="2"/>
    </font>
    <font>
      <sz val="11"/>
      <color indexed="62"/>
      <name val="Arial"/>
      <family val="2"/>
    </font>
    <font>
      <b/>
      <sz val="11"/>
      <color indexed="8"/>
      <name val="Arial"/>
      <family val="2"/>
    </font>
    <font>
      <b/>
      <sz val="13"/>
      <name val="Arial"/>
      <family val="2"/>
    </font>
    <font>
      <b/>
      <sz val="11"/>
      <color indexed="9"/>
      <name val="Arial"/>
      <family val="2"/>
    </font>
    <font>
      <sz val="11"/>
      <color indexed="9"/>
      <name val="Arial"/>
      <family val="2"/>
    </font>
    <font>
      <b/>
      <sz val="18"/>
      <name val="Arial"/>
      <family val="2"/>
    </font>
    <font>
      <sz val="11"/>
      <color indexed="12"/>
      <name val="Arial"/>
      <family val="2"/>
    </font>
    <font>
      <b/>
      <sz val="8"/>
      <color indexed="9"/>
      <name val="Arial"/>
      <family val="2"/>
    </font>
    <font>
      <sz val="11"/>
      <color indexed="13"/>
      <name val="Arial"/>
      <family val="2"/>
    </font>
    <font>
      <sz val="6"/>
      <color indexed="8"/>
      <name val="Arial"/>
      <family val="2"/>
    </font>
    <font>
      <sz val="10"/>
      <color indexed="8"/>
      <name val="Arial"/>
      <family val="2"/>
    </font>
    <font>
      <b/>
      <vertAlign val="superscript"/>
      <sz val="11"/>
      <name val="Arial"/>
      <family val="2"/>
    </font>
    <font>
      <vertAlign val="superscript"/>
      <sz val="11"/>
      <name val="Arial"/>
      <family val="2"/>
    </font>
    <font>
      <sz val="11"/>
      <color indexed="20"/>
      <name val="Arial"/>
      <family val="2"/>
    </font>
    <font>
      <sz val="10"/>
      <color indexed="20"/>
      <name val="Arial"/>
      <family val="2"/>
    </font>
    <font>
      <b/>
      <sz val="11"/>
      <color indexed="20"/>
      <name val="Arial"/>
      <family val="2"/>
    </font>
    <font>
      <b/>
      <sz val="11"/>
      <color indexed="28"/>
      <name val="Arial"/>
      <family val="2"/>
    </font>
    <font>
      <b/>
      <sz val="20"/>
      <name val="Arial"/>
      <family val="2"/>
    </font>
    <font>
      <b/>
      <sz val="12"/>
      <color indexed="8"/>
      <name val="Arial"/>
      <family val="2"/>
    </font>
    <font>
      <b/>
      <sz val="12"/>
      <name val="Arial"/>
      <family val="2"/>
    </font>
    <font>
      <b/>
      <sz val="22"/>
      <name val="Arial"/>
      <family val="2"/>
    </font>
    <font>
      <sz val="10"/>
      <color indexed="9"/>
      <name val="Arial"/>
      <family val="2"/>
    </font>
    <font>
      <b/>
      <sz val="14"/>
      <color indexed="9"/>
      <name val="Arial"/>
      <family val="2"/>
    </font>
    <font>
      <b/>
      <sz val="14"/>
      <name val="Arial"/>
      <family val="2"/>
    </font>
    <font>
      <b/>
      <sz val="22"/>
      <color indexed="9"/>
      <name val="Arial"/>
      <family val="2"/>
    </font>
    <font>
      <b/>
      <sz val="8"/>
      <name val="Arial"/>
      <family val="2"/>
    </font>
  </fonts>
  <fills count="37">
    <fill>
      <patternFill/>
    </fill>
    <fill>
      <patternFill patternType="gray125"/>
    </fill>
    <fill>
      <patternFill patternType="solid">
        <fgColor indexed="46"/>
        <bgColor indexed="64"/>
      </patternFill>
    </fill>
    <fill>
      <patternFill patternType="solid">
        <fgColor indexed="10"/>
        <bgColor indexed="64"/>
      </patternFill>
    </fill>
    <fill>
      <patternFill patternType="solid">
        <fgColor indexed="50"/>
        <bgColor indexed="64"/>
      </patternFill>
    </fill>
    <fill>
      <patternFill patternType="solid">
        <fgColor indexed="19"/>
        <bgColor indexed="64"/>
      </patternFill>
    </fill>
    <fill>
      <patternFill patternType="solid">
        <fgColor indexed="25"/>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26"/>
        <bgColor indexed="64"/>
      </patternFill>
    </fill>
    <fill>
      <patternFill patternType="solid">
        <fgColor indexed="13"/>
        <bgColor indexed="64"/>
      </patternFill>
    </fill>
    <fill>
      <patternFill patternType="solid">
        <fgColor indexed="29"/>
        <bgColor indexed="64"/>
      </patternFill>
    </fill>
    <fill>
      <patternFill patternType="solid">
        <fgColor indexed="49"/>
        <bgColor indexed="64"/>
      </patternFill>
    </fill>
    <fill>
      <patternFill patternType="solid">
        <fgColor indexed="8"/>
        <bgColor indexed="64"/>
      </patternFill>
    </fill>
    <fill>
      <patternFill patternType="solid">
        <fgColor indexed="17"/>
        <bgColor indexed="64"/>
      </patternFill>
    </fill>
    <fill>
      <patternFill patternType="solid">
        <fgColor indexed="23"/>
        <bgColor indexed="64"/>
      </patternFill>
    </fill>
    <fill>
      <patternFill patternType="solid">
        <fgColor indexed="45"/>
        <bgColor indexed="64"/>
      </patternFill>
    </fill>
    <fill>
      <patternFill patternType="solid">
        <fgColor indexed="53"/>
        <bgColor indexed="64"/>
      </patternFill>
    </fill>
    <fill>
      <patternFill patternType="solid">
        <fgColor indexed="47"/>
        <bgColor indexed="64"/>
      </patternFill>
    </fill>
    <fill>
      <patternFill patternType="solid">
        <fgColor indexed="62"/>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34"/>
        <bgColor indexed="64"/>
      </patternFill>
    </fill>
    <fill>
      <patternFill patternType="solid">
        <fgColor indexed="61"/>
        <bgColor indexed="64"/>
      </patternFill>
    </fill>
    <fill>
      <patternFill patternType="solid">
        <fgColor indexed="35"/>
        <bgColor indexed="64"/>
      </patternFill>
    </fill>
    <fill>
      <patternFill patternType="solid">
        <fgColor indexed="15"/>
        <bgColor indexed="64"/>
      </patternFill>
    </fill>
    <fill>
      <patternFill patternType="solid">
        <fgColor indexed="27"/>
        <bgColor indexed="64"/>
      </patternFill>
    </fill>
    <fill>
      <patternFill patternType="solid">
        <fgColor indexed="52"/>
        <bgColor indexed="64"/>
      </patternFill>
    </fill>
    <fill>
      <patternFill patternType="solid">
        <fgColor indexed="24"/>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s>
  <borders count="3">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pplyNumberFormat="0" applyFill="0" applyAlignment="0" applyProtection="0"/>
    <xf numFmtId="164" fontId="2" fillId="2" borderId="1" applyNumberFormat="0" applyAlignment="0" applyProtection="0"/>
    <xf numFmtId="165" fontId="3" fillId="0" borderId="0" applyFill="0" applyBorder="0" applyAlignment="0" applyProtection="0"/>
  </cellStyleXfs>
  <cellXfs count="364">
    <xf numFmtId="164" fontId="0" fillId="0" borderId="0" xfId="0" applyAlignment="1">
      <alignment/>
    </xf>
    <xf numFmtId="164" fontId="4" fillId="3" borderId="0" xfId="0" applyFont="1" applyFill="1" applyBorder="1" applyAlignment="1">
      <alignment horizontal="center" vertical="center"/>
    </xf>
    <xf numFmtId="164" fontId="0" fillId="0" borderId="0" xfId="0" applyFill="1" applyAlignment="1">
      <alignment/>
    </xf>
    <xf numFmtId="164" fontId="5" fillId="0" borderId="0" xfId="0" applyFont="1" applyFill="1" applyAlignment="1">
      <alignment/>
    </xf>
    <xf numFmtId="164" fontId="5" fillId="4" borderId="0" xfId="0" applyFont="1" applyFill="1" applyAlignment="1">
      <alignment/>
    </xf>
    <xf numFmtId="164" fontId="5" fillId="0" borderId="0" xfId="0" applyFont="1" applyAlignment="1">
      <alignment horizontal="center"/>
    </xf>
    <xf numFmtId="164" fontId="6" fillId="0" borderId="0" xfId="0" applyFont="1" applyAlignment="1">
      <alignment/>
    </xf>
    <xf numFmtId="164" fontId="7" fillId="5" borderId="0" xfId="0" applyFont="1" applyFill="1" applyAlignment="1">
      <alignment/>
    </xf>
    <xf numFmtId="164" fontId="8" fillId="0" borderId="0" xfId="0" applyFont="1" applyAlignment="1">
      <alignment/>
    </xf>
    <xf numFmtId="164" fontId="9" fillId="6" borderId="0" xfId="0" applyFont="1" applyFill="1" applyAlignment="1">
      <alignment/>
    </xf>
    <xf numFmtId="164" fontId="7" fillId="7" borderId="0" xfId="0" applyFont="1" applyFill="1" applyAlignment="1">
      <alignment/>
    </xf>
    <xf numFmtId="164" fontId="5" fillId="0" borderId="0" xfId="0" applyFont="1" applyAlignment="1">
      <alignment/>
    </xf>
    <xf numFmtId="164" fontId="7" fillId="8" borderId="0" xfId="0" applyFont="1" applyFill="1" applyAlignment="1">
      <alignment/>
    </xf>
    <xf numFmtId="164" fontId="7" fillId="9" borderId="0" xfId="0" applyFont="1" applyFill="1" applyAlignment="1">
      <alignment/>
    </xf>
    <xf numFmtId="164" fontId="7" fillId="10" borderId="0" xfId="0" applyFont="1" applyFill="1" applyAlignment="1">
      <alignment/>
    </xf>
    <xf numFmtId="164" fontId="9" fillId="3" borderId="0" xfId="0" applyFont="1" applyFill="1" applyAlignment="1">
      <alignment/>
    </xf>
    <xf numFmtId="166" fontId="1" fillId="0" borderId="0" xfId="0" applyNumberFormat="1" applyFont="1" applyAlignment="1">
      <alignment/>
    </xf>
    <xf numFmtId="164" fontId="1" fillId="0" borderId="0" xfId="0" applyFont="1" applyAlignment="1">
      <alignment/>
    </xf>
    <xf numFmtId="166" fontId="10" fillId="0" borderId="0" xfId="0" applyNumberFormat="1" applyFont="1" applyAlignment="1">
      <alignment/>
    </xf>
    <xf numFmtId="166" fontId="2" fillId="0" borderId="0" xfId="0" applyNumberFormat="1" applyFont="1" applyAlignment="1">
      <alignment/>
    </xf>
    <xf numFmtId="164" fontId="10" fillId="0" borderId="0" xfId="0" applyFont="1" applyAlignment="1">
      <alignment/>
    </xf>
    <xf numFmtId="164" fontId="11" fillId="11" borderId="0" xfId="0" applyFont="1" applyFill="1" applyAlignment="1">
      <alignment/>
    </xf>
    <xf numFmtId="164" fontId="12" fillId="0" borderId="0" xfId="0" applyFont="1" applyAlignment="1">
      <alignment/>
    </xf>
    <xf numFmtId="164" fontId="2" fillId="0" borderId="0" xfId="0" applyFont="1" applyAlignment="1">
      <alignment/>
    </xf>
    <xf numFmtId="164" fontId="1" fillId="0" borderId="0" xfId="0" applyFont="1" applyAlignment="1">
      <alignment/>
    </xf>
    <xf numFmtId="166" fontId="1" fillId="0" borderId="0" xfId="0" applyNumberFormat="1" applyFont="1" applyAlignment="1">
      <alignment/>
    </xf>
    <xf numFmtId="166" fontId="2" fillId="0" borderId="0" xfId="0" applyNumberFormat="1" applyFont="1" applyAlignment="1">
      <alignment/>
    </xf>
    <xf numFmtId="164" fontId="13" fillId="6" borderId="0" xfId="0" applyFont="1" applyFill="1" applyAlignment="1">
      <alignment/>
    </xf>
    <xf numFmtId="166" fontId="14" fillId="6" borderId="0" xfId="0" applyNumberFormat="1" applyFont="1" applyFill="1" applyAlignment="1">
      <alignment/>
    </xf>
    <xf numFmtId="164" fontId="14" fillId="6" borderId="0" xfId="0" applyFont="1" applyFill="1" applyAlignment="1">
      <alignment/>
    </xf>
    <xf numFmtId="166" fontId="13" fillId="3" borderId="1" xfId="21" applyNumberFormat="1" applyFont="1" applyFill="1" applyBorder="1" applyAlignment="1" applyProtection="1">
      <alignment horizontal="center" vertical="center"/>
      <protection/>
    </xf>
    <xf numFmtId="166" fontId="1" fillId="0" borderId="0" xfId="0" applyNumberFormat="1" applyFont="1" applyFill="1" applyAlignment="1">
      <alignment/>
    </xf>
    <xf numFmtId="164" fontId="9" fillId="3" borderId="0" xfId="0" applyFont="1" applyFill="1" applyBorder="1" applyAlignment="1">
      <alignment horizontal="center"/>
    </xf>
    <xf numFmtId="166" fontId="13" fillId="6" borderId="0" xfId="0" applyNumberFormat="1" applyFont="1" applyFill="1" applyAlignment="1">
      <alignment horizontal="center"/>
    </xf>
    <xf numFmtId="164" fontId="13" fillId="3" borderId="0" xfId="0" applyFont="1" applyFill="1" applyBorder="1" applyAlignment="1">
      <alignment horizontal="center" vertical="center"/>
    </xf>
    <xf numFmtId="164" fontId="5" fillId="0" borderId="0" xfId="0" applyFont="1" applyAlignment="1">
      <alignment horizontal="center" vertical="center"/>
    </xf>
    <xf numFmtId="166" fontId="13" fillId="6" borderId="1" xfId="21" applyNumberFormat="1" applyFont="1" applyFill="1" applyAlignment="1" applyProtection="1">
      <alignment horizontal="center"/>
      <protection/>
    </xf>
    <xf numFmtId="167" fontId="1" fillId="0" borderId="0" xfId="0" applyNumberFormat="1" applyFont="1" applyAlignment="1">
      <alignment/>
    </xf>
    <xf numFmtId="166" fontId="2" fillId="12" borderId="1" xfId="20" applyNumberFormat="1" applyFont="1" applyFill="1" applyAlignment="1" applyProtection="1">
      <alignment/>
      <protection/>
    </xf>
    <xf numFmtId="167" fontId="1" fillId="12" borderId="0" xfId="0" applyNumberFormat="1" applyFont="1" applyFill="1" applyAlignment="1">
      <alignment/>
    </xf>
    <xf numFmtId="168" fontId="2" fillId="12" borderId="0" xfId="0" applyNumberFormat="1" applyFont="1" applyFill="1" applyAlignment="1">
      <alignment/>
    </xf>
    <xf numFmtId="166" fontId="2" fillId="12" borderId="0" xfId="0" applyNumberFormat="1" applyFont="1" applyFill="1" applyAlignment="1">
      <alignment/>
    </xf>
    <xf numFmtId="169" fontId="0" fillId="0" borderId="0" xfId="0" applyNumberFormat="1" applyAlignment="1">
      <alignment/>
    </xf>
    <xf numFmtId="168" fontId="2" fillId="0" borderId="0" xfId="0" applyNumberFormat="1" applyFont="1" applyAlignment="1">
      <alignment/>
    </xf>
    <xf numFmtId="164" fontId="2" fillId="10" borderId="1" xfId="0" applyFont="1" applyFill="1" applyBorder="1" applyAlignment="1">
      <alignment/>
    </xf>
    <xf numFmtId="167" fontId="1" fillId="10" borderId="0" xfId="0" applyNumberFormat="1" applyFont="1" applyFill="1" applyAlignment="1">
      <alignment/>
    </xf>
    <xf numFmtId="168" fontId="2" fillId="10" borderId="0" xfId="0" applyNumberFormat="1" applyFont="1" applyFill="1" applyAlignment="1">
      <alignment/>
    </xf>
    <xf numFmtId="166" fontId="2" fillId="10" borderId="0" xfId="0" applyNumberFormat="1" applyFont="1" applyFill="1" applyAlignment="1">
      <alignment/>
    </xf>
    <xf numFmtId="164" fontId="2" fillId="9" borderId="1" xfId="0" applyFont="1" applyFill="1" applyBorder="1" applyAlignment="1">
      <alignment/>
    </xf>
    <xf numFmtId="167" fontId="1" fillId="9" borderId="0" xfId="0" applyNumberFormat="1" applyFont="1" applyFill="1" applyAlignment="1">
      <alignment/>
    </xf>
    <xf numFmtId="168" fontId="2" fillId="9" borderId="0" xfId="0" applyNumberFormat="1" applyFont="1" applyFill="1" applyAlignment="1">
      <alignment/>
    </xf>
    <xf numFmtId="166" fontId="2" fillId="9" borderId="0" xfId="0" applyNumberFormat="1" applyFont="1" applyFill="1" applyAlignment="1">
      <alignment/>
    </xf>
    <xf numFmtId="164" fontId="2" fillId="0" borderId="0" xfId="0" applyFont="1" applyAlignment="1">
      <alignment/>
    </xf>
    <xf numFmtId="164" fontId="2" fillId="7" borderId="1" xfId="0" applyFont="1" applyFill="1" applyBorder="1" applyAlignment="1">
      <alignment/>
    </xf>
    <xf numFmtId="167" fontId="1" fillId="7" borderId="0" xfId="0" applyNumberFormat="1" applyFont="1" applyFill="1" applyAlignment="1">
      <alignment/>
    </xf>
    <xf numFmtId="168" fontId="2" fillId="7" borderId="0" xfId="0" applyNumberFormat="1" applyFont="1" applyFill="1" applyAlignment="1">
      <alignment/>
    </xf>
    <xf numFmtId="166" fontId="2" fillId="7" borderId="0" xfId="0" applyNumberFormat="1" applyFont="1" applyFill="1" applyAlignment="1">
      <alignment/>
    </xf>
    <xf numFmtId="164" fontId="2" fillId="8" borderId="1" xfId="0" applyFont="1" applyFill="1" applyBorder="1" applyAlignment="1">
      <alignment/>
    </xf>
    <xf numFmtId="164" fontId="1" fillId="8" borderId="0" xfId="0" applyFont="1" applyFill="1" applyAlignment="1">
      <alignment/>
    </xf>
    <xf numFmtId="168" fontId="2" fillId="8" borderId="0" xfId="0" applyNumberFormat="1" applyFont="1" applyFill="1" applyAlignment="1">
      <alignment/>
    </xf>
    <xf numFmtId="166" fontId="2" fillId="8" borderId="0" xfId="0" applyNumberFormat="1" applyFont="1" applyFill="1" applyAlignment="1">
      <alignment/>
    </xf>
    <xf numFmtId="164" fontId="11" fillId="11" borderId="0" xfId="0" applyFont="1" applyFill="1" applyBorder="1" applyAlignment="1">
      <alignment horizontal="center" vertical="center"/>
    </xf>
    <xf numFmtId="166" fontId="13" fillId="3" borderId="0" xfId="0" applyNumberFormat="1" applyFont="1" applyFill="1" applyAlignment="1">
      <alignment/>
    </xf>
    <xf numFmtId="164" fontId="1" fillId="12" borderId="0" xfId="0" applyFont="1" applyFill="1" applyAlignment="1">
      <alignment/>
    </xf>
    <xf numFmtId="164" fontId="0" fillId="12" borderId="0" xfId="0" applyFill="1" applyAlignment="1">
      <alignment/>
    </xf>
    <xf numFmtId="166" fontId="2" fillId="12" borderId="0" xfId="0" applyNumberFormat="1" applyFont="1" applyFill="1" applyAlignment="1">
      <alignment horizontal="right"/>
    </xf>
    <xf numFmtId="166" fontId="1" fillId="0" borderId="0" xfId="0" applyNumberFormat="1" applyFont="1" applyAlignment="1">
      <alignment horizontal="right"/>
    </xf>
    <xf numFmtId="164" fontId="1" fillId="13" borderId="0" xfId="0" applyFont="1" applyFill="1" applyAlignment="1">
      <alignment/>
    </xf>
    <xf numFmtId="164" fontId="0" fillId="13" borderId="0" xfId="0" applyFill="1" applyAlignment="1">
      <alignment/>
    </xf>
    <xf numFmtId="166" fontId="2" fillId="13" borderId="0" xfId="0" applyNumberFormat="1" applyFont="1" applyFill="1" applyAlignment="1">
      <alignment horizontal="right"/>
    </xf>
    <xf numFmtId="166" fontId="2" fillId="13" borderId="0" xfId="0" applyNumberFormat="1" applyFont="1" applyFill="1" applyAlignment="1">
      <alignment/>
    </xf>
    <xf numFmtId="166" fontId="13" fillId="14" borderId="0" xfId="0" applyNumberFormat="1" applyFont="1" applyFill="1" applyAlignment="1">
      <alignment/>
    </xf>
    <xf numFmtId="164" fontId="15" fillId="0" borderId="0" xfId="0" applyFont="1" applyAlignment="1">
      <alignment/>
    </xf>
    <xf numFmtId="164" fontId="16" fillId="0" borderId="0" xfId="0" applyFont="1" applyAlignment="1">
      <alignment/>
    </xf>
    <xf numFmtId="164" fontId="2" fillId="11" borderId="0" xfId="0" applyFont="1" applyFill="1" applyAlignment="1">
      <alignment/>
    </xf>
    <xf numFmtId="164" fontId="1" fillId="11" borderId="0" xfId="0" applyFont="1" applyFill="1" applyBorder="1" applyAlignment="1">
      <alignment horizontal="center" vertical="center"/>
    </xf>
    <xf numFmtId="164" fontId="1" fillId="0" borderId="0" xfId="0" applyFont="1" applyBorder="1" applyAlignment="1">
      <alignment horizontal="left" vertical="center" wrapText="1"/>
    </xf>
    <xf numFmtId="170" fontId="1" fillId="11" borderId="0" xfId="0" applyNumberFormat="1" applyFont="1" applyFill="1" applyAlignment="1">
      <alignment/>
    </xf>
    <xf numFmtId="164" fontId="1" fillId="11" borderId="0" xfId="0" applyFont="1" applyFill="1" applyAlignment="1">
      <alignment/>
    </xf>
    <xf numFmtId="164" fontId="1" fillId="0" borderId="0" xfId="0" applyFont="1" applyAlignment="1">
      <alignment horizontal="center"/>
    </xf>
    <xf numFmtId="164" fontId="2" fillId="11" borderId="0" xfId="0" applyFont="1" applyFill="1" applyAlignment="1">
      <alignment horizontal="center"/>
    </xf>
    <xf numFmtId="170" fontId="2" fillId="11" borderId="0" xfId="0" applyNumberFormat="1" applyFont="1" applyFill="1" applyAlignment="1">
      <alignment/>
    </xf>
    <xf numFmtId="164" fontId="13" fillId="15" borderId="0" xfId="0" applyFont="1" applyFill="1" applyAlignment="1">
      <alignment/>
    </xf>
    <xf numFmtId="164" fontId="13" fillId="15" borderId="0" xfId="0" applyFont="1" applyFill="1" applyBorder="1" applyAlignment="1">
      <alignment horizontal="center" vertical="center"/>
    </xf>
    <xf numFmtId="164" fontId="1" fillId="0" borderId="0" xfId="0" applyFont="1" applyAlignment="1">
      <alignment horizontal="right"/>
    </xf>
    <xf numFmtId="164" fontId="13" fillId="15" borderId="0" xfId="0" applyFont="1" applyFill="1" applyAlignment="1">
      <alignment horizontal="center"/>
    </xf>
    <xf numFmtId="170" fontId="13" fillId="15" borderId="0" xfId="0" applyNumberFormat="1" applyFont="1" applyFill="1" applyAlignment="1">
      <alignment/>
    </xf>
    <xf numFmtId="169" fontId="1" fillId="0" borderId="0" xfId="0" applyNumberFormat="1" applyFont="1" applyAlignment="1">
      <alignment/>
    </xf>
    <xf numFmtId="170" fontId="1" fillId="0" borderId="0" xfId="0" applyNumberFormat="1" applyFont="1" applyAlignment="1">
      <alignment/>
    </xf>
    <xf numFmtId="164" fontId="2" fillId="0" borderId="0" xfId="0" applyFont="1" applyAlignment="1">
      <alignment horizontal="right"/>
    </xf>
    <xf numFmtId="164" fontId="2" fillId="16" borderId="0" xfId="0" applyFont="1" applyFill="1" applyAlignment="1">
      <alignment horizontal="right"/>
    </xf>
    <xf numFmtId="164" fontId="2" fillId="12" borderId="0" xfId="0" applyFont="1" applyFill="1" applyAlignment="1">
      <alignment horizontal="right"/>
    </xf>
    <xf numFmtId="164" fontId="1" fillId="0" borderId="0" xfId="0" applyFont="1" applyAlignment="1">
      <alignment horizontal="right"/>
    </xf>
    <xf numFmtId="164" fontId="1" fillId="0" borderId="0" xfId="0" applyFont="1" applyAlignment="1">
      <alignment horizontal="left"/>
    </xf>
    <xf numFmtId="164" fontId="2" fillId="16" borderId="0" xfId="0" applyFont="1" applyFill="1" applyAlignment="1">
      <alignment horizontal="center"/>
    </xf>
    <xf numFmtId="164" fontId="2" fillId="12" borderId="0" xfId="0" applyFont="1" applyFill="1" applyAlignment="1">
      <alignment horizontal="center"/>
    </xf>
    <xf numFmtId="164" fontId="13" fillId="3" borderId="0" xfId="0" applyFont="1" applyFill="1" applyAlignment="1">
      <alignment horizontal="center"/>
    </xf>
    <xf numFmtId="164" fontId="2" fillId="16" borderId="0" xfId="0" applyFont="1" applyFill="1" applyBorder="1" applyAlignment="1">
      <alignment horizontal="center" vertical="center"/>
    </xf>
    <xf numFmtId="164" fontId="2" fillId="12" borderId="0" xfId="0" applyFont="1" applyFill="1" applyBorder="1" applyAlignment="1">
      <alignment horizontal="center" vertical="center"/>
    </xf>
    <xf numFmtId="164" fontId="17" fillId="3" borderId="0" xfId="0" applyFont="1" applyFill="1" applyAlignment="1">
      <alignment horizontal="center" vertical="center"/>
    </xf>
    <xf numFmtId="164" fontId="2" fillId="17" borderId="0" xfId="0" applyFont="1" applyFill="1" applyAlignment="1">
      <alignment horizontal="right"/>
    </xf>
    <xf numFmtId="166" fontId="2" fillId="17" borderId="0" xfId="0" applyNumberFormat="1" applyFont="1" applyFill="1" applyAlignment="1">
      <alignment/>
    </xf>
    <xf numFmtId="164" fontId="2" fillId="17" borderId="0" xfId="0" applyFont="1" applyFill="1" applyAlignment="1">
      <alignment horizontal="left"/>
    </xf>
    <xf numFmtId="166" fontId="2" fillId="16" borderId="0" xfId="0" applyNumberFormat="1" applyFont="1" applyFill="1" applyAlignment="1">
      <alignment/>
    </xf>
    <xf numFmtId="171" fontId="2" fillId="16" borderId="0" xfId="0" applyNumberFormat="1" applyFont="1" applyFill="1" applyAlignment="1">
      <alignment/>
    </xf>
    <xf numFmtId="171" fontId="2" fillId="12" borderId="0" xfId="0" applyNumberFormat="1" applyFont="1" applyFill="1" applyAlignment="1">
      <alignment/>
    </xf>
    <xf numFmtId="166" fontId="2" fillId="11" borderId="0" xfId="0" applyNumberFormat="1" applyFont="1" applyFill="1" applyAlignment="1">
      <alignment/>
    </xf>
    <xf numFmtId="164" fontId="2" fillId="11" borderId="0" xfId="0" applyFont="1" applyFill="1" applyAlignment="1">
      <alignment horizontal="right"/>
    </xf>
    <xf numFmtId="164" fontId="1" fillId="16" borderId="0" xfId="0" applyFont="1" applyFill="1" applyAlignment="1">
      <alignment horizontal="right"/>
    </xf>
    <xf numFmtId="164" fontId="13" fillId="18" borderId="0" xfId="0" applyFont="1" applyFill="1" applyBorder="1" applyAlignment="1">
      <alignment horizontal="center" vertical="center"/>
    </xf>
    <xf numFmtId="164" fontId="2" fillId="19" borderId="0" xfId="0" applyFont="1" applyFill="1" applyAlignment="1">
      <alignment horizontal="center" vertical="center"/>
    </xf>
    <xf numFmtId="164" fontId="18" fillId="20" borderId="0" xfId="0" applyFont="1" applyFill="1" applyAlignment="1">
      <alignment horizontal="center"/>
    </xf>
    <xf numFmtId="171" fontId="2" fillId="21" borderId="0" xfId="0" applyNumberFormat="1" applyFont="1" applyFill="1" applyAlignment="1">
      <alignment/>
    </xf>
    <xf numFmtId="164" fontId="2" fillId="21" borderId="0" xfId="0" applyFont="1" applyFill="1" applyAlignment="1">
      <alignment horizontal="center"/>
    </xf>
    <xf numFmtId="164" fontId="0" fillId="0" borderId="0" xfId="0" applyFont="1" applyAlignment="1">
      <alignment horizontal="justify"/>
    </xf>
    <xf numFmtId="171" fontId="2" fillId="19" borderId="0" xfId="0" applyNumberFormat="1" applyFont="1" applyFill="1" applyAlignment="1">
      <alignment/>
    </xf>
    <xf numFmtId="171" fontId="1" fillId="0" borderId="0" xfId="0" applyNumberFormat="1" applyFont="1" applyAlignment="1">
      <alignment/>
    </xf>
    <xf numFmtId="164" fontId="19" fillId="0" borderId="0" xfId="0" applyFont="1" applyAlignment="1">
      <alignment horizontal="justify"/>
    </xf>
    <xf numFmtId="164" fontId="20" fillId="0" borderId="0" xfId="0" applyFont="1" applyAlignment="1">
      <alignment horizontal="center" vertical="center"/>
    </xf>
    <xf numFmtId="168" fontId="18" fillId="20" borderId="0" xfId="0" applyNumberFormat="1" applyFont="1" applyFill="1" applyAlignment="1">
      <alignment/>
    </xf>
    <xf numFmtId="168" fontId="1" fillId="0" borderId="0" xfId="0" applyNumberFormat="1" applyFont="1" applyAlignment="1">
      <alignment/>
    </xf>
    <xf numFmtId="164" fontId="23" fillId="22" borderId="0" xfId="0" applyFont="1" applyFill="1" applyAlignment="1">
      <alignment/>
    </xf>
    <xf numFmtId="164" fontId="23" fillId="22" borderId="0" xfId="0" applyFont="1" applyFill="1" applyAlignment="1">
      <alignment/>
    </xf>
    <xf numFmtId="164" fontId="24" fillId="22" borderId="0" xfId="0" applyFont="1" applyFill="1" applyAlignment="1">
      <alignment/>
    </xf>
    <xf numFmtId="169" fontId="25" fillId="23" borderId="0" xfId="0" applyNumberFormat="1" applyFont="1" applyFill="1" applyAlignment="1">
      <alignment/>
    </xf>
    <xf numFmtId="164" fontId="26" fillId="2" borderId="0" xfId="0" applyFont="1" applyFill="1" applyAlignment="1">
      <alignment/>
    </xf>
    <xf numFmtId="164" fontId="26" fillId="2" borderId="0" xfId="0" applyFont="1" applyFill="1" applyAlignment="1">
      <alignment horizontal="center"/>
    </xf>
    <xf numFmtId="164" fontId="26" fillId="22" borderId="0" xfId="0" applyFont="1" applyFill="1" applyAlignment="1">
      <alignment/>
    </xf>
    <xf numFmtId="164" fontId="26" fillId="22" borderId="0" xfId="0" applyFont="1" applyFill="1" applyAlignment="1">
      <alignment horizontal="center"/>
    </xf>
    <xf numFmtId="164" fontId="26" fillId="13" borderId="0" xfId="0" applyFont="1" applyFill="1" applyAlignment="1">
      <alignment horizontal="center"/>
    </xf>
    <xf numFmtId="168" fontId="26" fillId="2" borderId="0" xfId="0" applyNumberFormat="1" applyFont="1" applyFill="1" applyAlignment="1">
      <alignment/>
    </xf>
    <xf numFmtId="168" fontId="26" fillId="11" borderId="0" xfId="0" applyNumberFormat="1" applyFont="1" applyFill="1" applyAlignment="1">
      <alignment/>
    </xf>
    <xf numFmtId="168" fontId="26" fillId="22" borderId="0" xfId="0" applyNumberFormat="1" applyFont="1" applyFill="1" applyAlignment="1">
      <alignment/>
    </xf>
    <xf numFmtId="168" fontId="26" fillId="23" borderId="0" xfId="0" applyNumberFormat="1" applyFont="1" applyFill="1" applyAlignment="1">
      <alignment/>
    </xf>
    <xf numFmtId="168" fontId="26" fillId="13" borderId="0" xfId="0" applyNumberFormat="1" applyFont="1" applyFill="1" applyAlignment="1">
      <alignment/>
    </xf>
    <xf numFmtId="164" fontId="26" fillId="11" borderId="0" xfId="0" applyFont="1" applyFill="1" applyAlignment="1">
      <alignment/>
    </xf>
    <xf numFmtId="164" fontId="26" fillId="22" borderId="0" xfId="0" applyFont="1" applyFill="1" applyAlignment="1">
      <alignment/>
    </xf>
    <xf numFmtId="164" fontId="26" fillId="2" borderId="0" xfId="0" applyFont="1" applyFill="1" applyAlignment="1">
      <alignment horizontal="right"/>
    </xf>
    <xf numFmtId="168" fontId="26" fillId="22" borderId="0" xfId="0" applyNumberFormat="1" applyFont="1" applyFill="1" applyAlignment="1">
      <alignment/>
    </xf>
    <xf numFmtId="164" fontId="26" fillId="13" borderId="0" xfId="0" applyFont="1" applyFill="1" applyAlignment="1">
      <alignment/>
    </xf>
    <xf numFmtId="168" fontId="25" fillId="13" borderId="0" xfId="0" applyNumberFormat="1" applyFont="1" applyFill="1" applyAlignment="1">
      <alignment/>
    </xf>
    <xf numFmtId="164" fontId="23" fillId="13" borderId="0" xfId="0" applyFont="1" applyFill="1" applyAlignment="1">
      <alignment/>
    </xf>
    <xf numFmtId="166" fontId="0" fillId="0" borderId="0" xfId="0" applyNumberFormat="1" applyAlignment="1">
      <alignment/>
    </xf>
    <xf numFmtId="166" fontId="0" fillId="0" borderId="0" xfId="0" applyNumberFormat="1" applyFill="1" applyAlignment="1">
      <alignment/>
    </xf>
    <xf numFmtId="167" fontId="0" fillId="0" borderId="0" xfId="0" applyNumberFormat="1" applyFill="1" applyAlignment="1">
      <alignment/>
    </xf>
    <xf numFmtId="172" fontId="0" fillId="0" borderId="0" xfId="0" applyNumberFormat="1" applyAlignment="1">
      <alignment/>
    </xf>
    <xf numFmtId="164" fontId="27" fillId="16" borderId="0" xfId="0" applyFont="1" applyFill="1" applyBorder="1" applyAlignment="1">
      <alignment horizontal="center" vertical="center"/>
    </xf>
    <xf numFmtId="166" fontId="2" fillId="0" borderId="0" xfId="21" applyNumberFormat="1" applyFont="1" applyFill="1" applyBorder="1" applyAlignment="1" applyProtection="1">
      <alignment horizontal="center" vertical="center"/>
      <protection/>
    </xf>
    <xf numFmtId="166" fontId="2" fillId="0" borderId="0" xfId="21" applyNumberFormat="1" applyFill="1" applyBorder="1" applyAlignment="1" applyProtection="1">
      <alignment/>
      <protection/>
    </xf>
    <xf numFmtId="167" fontId="2" fillId="0" borderId="0" xfId="21" applyNumberFormat="1" applyFont="1" applyFill="1" applyBorder="1" applyAlignment="1" applyProtection="1">
      <alignment horizontal="center" vertical="center" wrapText="1"/>
      <protection/>
    </xf>
    <xf numFmtId="164" fontId="2" fillId="0" borderId="0" xfId="21" applyNumberFormat="1" applyFill="1" applyBorder="1" applyAlignment="1" applyProtection="1">
      <alignment horizontal="center" vertical="center" wrapText="1"/>
      <protection/>
    </xf>
    <xf numFmtId="166" fontId="2" fillId="0" borderId="0" xfId="21" applyNumberFormat="1" applyFont="1" applyFill="1" applyBorder="1" applyAlignment="1" applyProtection="1">
      <alignment horizontal="center" vertical="center" wrapText="1"/>
      <protection/>
    </xf>
    <xf numFmtId="166" fontId="2" fillId="0" borderId="0" xfId="21" applyNumberFormat="1" applyFont="1" applyFill="1" applyBorder="1" applyAlignment="1" applyProtection="1">
      <alignment/>
      <protection/>
    </xf>
    <xf numFmtId="172" fontId="2" fillId="0" borderId="0" xfId="21" applyNumberFormat="1" applyFont="1" applyFill="1" applyBorder="1" applyAlignment="1" applyProtection="1">
      <alignment/>
      <protection/>
    </xf>
    <xf numFmtId="164" fontId="2" fillId="0" borderId="0" xfId="21" applyNumberFormat="1" applyFont="1" applyFill="1" applyBorder="1" applyAlignment="1" applyProtection="1">
      <alignment horizontal="center" vertical="center"/>
      <protection/>
    </xf>
    <xf numFmtId="166" fontId="2" fillId="16" borderId="1" xfId="21" applyNumberFormat="1" applyFont="1" applyFill="1" applyBorder="1" applyAlignment="1" applyProtection="1">
      <alignment horizontal="center" vertical="center"/>
      <protection/>
    </xf>
    <xf numFmtId="167" fontId="2" fillId="24" borderId="1" xfId="21" applyNumberFormat="1" applyFont="1" applyFill="1" applyBorder="1" applyAlignment="1" applyProtection="1">
      <alignment horizontal="center" vertical="center" wrapText="1"/>
      <protection/>
    </xf>
    <xf numFmtId="166" fontId="2" fillId="25" borderId="1" xfId="21" applyNumberFormat="1" applyFont="1" applyFill="1" applyBorder="1" applyAlignment="1" applyProtection="1">
      <alignment horizontal="center" vertical="center" wrapText="1"/>
      <protection/>
    </xf>
    <xf numFmtId="166" fontId="2" fillId="26" borderId="1" xfId="21" applyNumberFormat="1" applyFont="1" applyFill="1" applyBorder="1" applyAlignment="1" applyProtection="1">
      <alignment horizontal="center" vertical="center"/>
      <protection/>
    </xf>
    <xf numFmtId="166" fontId="2" fillId="2" borderId="1" xfId="21" applyNumberFormat="1" applyFont="1" applyAlignment="1" applyProtection="1">
      <alignment/>
      <protection/>
    </xf>
    <xf numFmtId="172" fontId="2" fillId="2" borderId="1" xfId="21" applyNumberFormat="1" applyFont="1" applyAlignment="1" applyProtection="1">
      <alignment/>
      <protection/>
    </xf>
    <xf numFmtId="164" fontId="2" fillId="2" borderId="1" xfId="21" applyNumberFormat="1" applyFont="1" applyBorder="1" applyAlignment="1" applyProtection="1">
      <alignment horizontal="center" vertical="center"/>
      <protection/>
    </xf>
    <xf numFmtId="166" fontId="2" fillId="16" borderId="1" xfId="21" applyNumberFormat="1" applyFont="1" applyFill="1" applyBorder="1" applyAlignment="1" applyProtection="1">
      <alignment horizontal="center" vertical="center" wrapText="1"/>
      <protection/>
    </xf>
    <xf numFmtId="164" fontId="2" fillId="16" borderId="1" xfId="21" applyNumberFormat="1" applyFont="1" applyFill="1" applyBorder="1" applyAlignment="1" applyProtection="1">
      <alignment horizontal="center" vertical="center" wrapText="1"/>
      <protection/>
    </xf>
    <xf numFmtId="166" fontId="2" fillId="0" borderId="0" xfId="21" applyNumberFormat="1" applyFill="1" applyBorder="1" applyAlignment="1" applyProtection="1">
      <alignment wrapText="1"/>
      <protection/>
    </xf>
    <xf numFmtId="166" fontId="2" fillId="2" borderId="1" xfId="21" applyNumberFormat="1" applyFont="1" applyBorder="1" applyAlignment="1" applyProtection="1">
      <alignment horizontal="center" vertical="center"/>
      <protection/>
    </xf>
    <xf numFmtId="172" fontId="2" fillId="2" borderId="1" xfId="21" applyNumberFormat="1" applyFont="1" applyBorder="1" applyAlignment="1" applyProtection="1">
      <alignment horizontal="center" vertical="center"/>
      <protection/>
    </xf>
    <xf numFmtId="166" fontId="2" fillId="2" borderId="1" xfId="21" applyNumberFormat="1" applyFont="1" applyBorder="1" applyAlignment="1" applyProtection="1">
      <alignment horizontal="center" vertical="center" wrapText="1"/>
      <protection/>
    </xf>
    <xf numFmtId="172" fontId="2" fillId="2" borderId="1" xfId="21" applyNumberFormat="1" applyFont="1" applyBorder="1" applyAlignment="1" applyProtection="1">
      <alignment horizontal="center" vertical="center" wrapText="1"/>
      <protection/>
    </xf>
    <xf numFmtId="164" fontId="2" fillId="2" borderId="1" xfId="21" applyNumberFormat="1" applyFont="1" applyAlignment="1" applyProtection="1">
      <alignment/>
      <protection/>
    </xf>
    <xf numFmtId="164" fontId="5" fillId="24" borderId="1" xfId="0" applyFont="1" applyFill="1" applyBorder="1" applyAlignment="1">
      <alignment horizontal="center"/>
    </xf>
    <xf numFmtId="164" fontId="5" fillId="25" borderId="1" xfId="0" applyFont="1" applyFill="1" applyBorder="1" applyAlignment="1">
      <alignment horizontal="center"/>
    </xf>
    <xf numFmtId="166" fontId="2" fillId="26" borderId="1" xfId="21" applyNumberFormat="1" applyFont="1" applyFill="1" applyAlignment="1" applyProtection="1">
      <alignment/>
      <protection/>
    </xf>
    <xf numFmtId="164" fontId="2" fillId="0" borderId="1" xfId="20" applyNumberFormat="1" applyFont="1" applyFill="1" applyAlignment="1" applyProtection="1">
      <alignment/>
      <protection/>
    </xf>
    <xf numFmtId="164" fontId="1" fillId="0" borderId="1" xfId="20" applyNumberFormat="1" applyFill="1" applyAlignment="1" applyProtection="1">
      <alignment/>
      <protection/>
    </xf>
    <xf numFmtId="166" fontId="1" fillId="0" borderId="1" xfId="20" applyNumberFormat="1" applyFill="1" applyAlignment="1" applyProtection="1">
      <alignment/>
      <protection/>
    </xf>
    <xf numFmtId="172" fontId="1" fillId="0" borderId="1" xfId="20" applyNumberFormat="1" applyFill="1" applyAlignment="1" applyProtection="1">
      <alignment/>
      <protection/>
    </xf>
    <xf numFmtId="172" fontId="1" fillId="0" borderId="0" xfId="20" applyNumberFormat="1" applyFill="1" applyBorder="1" applyAlignment="1" applyProtection="1">
      <alignment/>
      <protection/>
    </xf>
    <xf numFmtId="167" fontId="1" fillId="0" borderId="0" xfId="20" applyNumberFormat="1" applyFill="1" applyBorder="1" applyAlignment="1" applyProtection="1">
      <alignment/>
      <protection/>
    </xf>
    <xf numFmtId="166" fontId="2" fillId="0" borderId="1" xfId="20" applyNumberFormat="1" applyFont="1" applyFill="1" applyAlignment="1" applyProtection="1">
      <alignment/>
      <protection/>
    </xf>
    <xf numFmtId="166" fontId="1" fillId="0" borderId="0" xfId="20" applyNumberFormat="1" applyFill="1" applyBorder="1" applyAlignment="1" applyProtection="1">
      <alignment/>
      <protection/>
    </xf>
    <xf numFmtId="164" fontId="1" fillId="27" borderId="1" xfId="20" applyNumberFormat="1" applyFont="1" applyFill="1" applyAlignment="1" applyProtection="1">
      <alignment/>
      <protection/>
    </xf>
    <xf numFmtId="166" fontId="1" fillId="27" borderId="1" xfId="20" applyNumberFormat="1" applyFill="1" applyAlignment="1" applyProtection="1">
      <alignment/>
      <protection/>
    </xf>
    <xf numFmtId="172" fontId="1" fillId="27" borderId="1" xfId="20" applyNumberFormat="1" applyFill="1" applyAlignment="1" applyProtection="1">
      <alignment/>
      <protection/>
    </xf>
    <xf numFmtId="167" fontId="1" fillId="28" borderId="0" xfId="20" applyNumberFormat="1" applyFill="1" applyBorder="1" applyAlignment="1" applyProtection="1">
      <alignment/>
      <protection/>
    </xf>
    <xf numFmtId="166" fontId="1" fillId="0" borderId="1" xfId="20" applyNumberFormat="1" applyFont="1" applyFill="1" applyAlignment="1" applyProtection="1">
      <alignment/>
      <protection/>
    </xf>
    <xf numFmtId="164" fontId="2" fillId="27" borderId="1" xfId="20" applyNumberFormat="1" applyFont="1" applyFill="1" applyAlignment="1" applyProtection="1">
      <alignment/>
      <protection/>
    </xf>
    <xf numFmtId="166" fontId="5" fillId="0" borderId="0" xfId="0" applyNumberFormat="1" applyFont="1" applyAlignment="1">
      <alignment/>
    </xf>
    <xf numFmtId="166" fontId="5" fillId="0" borderId="0" xfId="0" applyNumberFormat="1" applyFont="1" applyFill="1" applyAlignment="1">
      <alignment/>
    </xf>
    <xf numFmtId="173" fontId="28" fillId="16" borderId="1" xfId="21" applyNumberFormat="1" applyFont="1" applyFill="1" applyBorder="1" applyAlignment="1" applyProtection="1">
      <alignment horizontal="center" vertical="center"/>
      <protection/>
    </xf>
    <xf numFmtId="166" fontId="29" fillId="16" borderId="0" xfId="0" applyNumberFormat="1" applyFont="1" applyFill="1" applyAlignment="1">
      <alignment/>
    </xf>
    <xf numFmtId="172" fontId="5" fillId="0" borderId="0" xfId="0" applyNumberFormat="1" applyFont="1" applyAlignment="1">
      <alignment/>
    </xf>
    <xf numFmtId="166" fontId="1" fillId="0" borderId="0" xfId="0" applyNumberFormat="1" applyFont="1" applyFill="1" applyAlignment="1">
      <alignment/>
    </xf>
    <xf numFmtId="166" fontId="30" fillId="23" borderId="1" xfId="0" applyNumberFormat="1" applyFont="1" applyFill="1" applyBorder="1" applyAlignment="1">
      <alignment horizontal="center" vertical="center"/>
    </xf>
    <xf numFmtId="166" fontId="13" fillId="0" borderId="0" xfId="21" applyNumberFormat="1" applyFont="1" applyFill="1" applyBorder="1" applyAlignment="1" applyProtection="1">
      <alignment horizontal="center" vertical="center"/>
      <protection/>
    </xf>
    <xf numFmtId="164" fontId="1" fillId="0" borderId="0" xfId="0" applyFont="1" applyFill="1" applyAlignment="1">
      <alignment/>
    </xf>
    <xf numFmtId="166" fontId="13" fillId="0" borderId="0" xfId="21" applyNumberFormat="1" applyFont="1" applyFill="1" applyBorder="1" applyAlignment="1" applyProtection="1">
      <alignment/>
      <protection/>
    </xf>
    <xf numFmtId="166" fontId="13" fillId="20" borderId="1" xfId="21" applyNumberFormat="1" applyFont="1" applyFill="1" applyBorder="1" applyAlignment="1" applyProtection="1">
      <alignment horizontal="center" vertical="center"/>
      <protection/>
    </xf>
    <xf numFmtId="166" fontId="13" fillId="14" borderId="1" xfId="21" applyNumberFormat="1" applyFont="1" applyFill="1" applyBorder="1" applyAlignment="1" applyProtection="1">
      <alignment horizontal="center" vertical="center"/>
      <protection/>
    </xf>
    <xf numFmtId="166" fontId="13" fillId="6" borderId="1" xfId="21" applyNumberFormat="1" applyFont="1" applyFill="1" applyBorder="1" applyAlignment="1" applyProtection="1">
      <alignment horizontal="center" vertical="center"/>
      <protection/>
    </xf>
    <xf numFmtId="166" fontId="13" fillId="3" borderId="1" xfId="21" applyNumberFormat="1" applyFont="1" applyFill="1" applyBorder="1" applyAlignment="1" applyProtection="1">
      <alignment horizontal="center" vertical="center"/>
      <protection/>
    </xf>
    <xf numFmtId="173" fontId="1" fillId="0" borderId="0" xfId="0" applyNumberFormat="1" applyFont="1" applyAlignment="1">
      <alignment horizontal="center"/>
    </xf>
    <xf numFmtId="173" fontId="13" fillId="20" borderId="1" xfId="21" applyNumberFormat="1" applyFont="1" applyFill="1" applyBorder="1" applyAlignment="1" applyProtection="1">
      <alignment horizontal="center" vertical="center"/>
      <protection/>
    </xf>
    <xf numFmtId="173" fontId="13" fillId="14" borderId="1" xfId="21" applyNumberFormat="1" applyFont="1" applyFill="1" applyBorder="1" applyAlignment="1" applyProtection="1">
      <alignment horizontal="center" vertical="center"/>
      <protection/>
    </xf>
    <xf numFmtId="173" fontId="13" fillId="6" borderId="1" xfId="21" applyNumberFormat="1" applyFont="1" applyFill="1" applyBorder="1" applyAlignment="1" applyProtection="1">
      <alignment horizontal="center" vertical="center"/>
      <protection/>
    </xf>
    <xf numFmtId="173" fontId="13" fillId="3" borderId="1" xfId="21" applyNumberFormat="1" applyFont="1" applyFill="1" applyBorder="1" applyAlignment="1" applyProtection="1">
      <alignment horizontal="center" vertical="center"/>
      <protection/>
    </xf>
    <xf numFmtId="173" fontId="2" fillId="2" borderId="1" xfId="21" applyNumberFormat="1" applyFont="1" applyAlignment="1" applyProtection="1">
      <alignment horizontal="center"/>
      <protection/>
    </xf>
    <xf numFmtId="173" fontId="13" fillId="0" borderId="0" xfId="21" applyNumberFormat="1" applyFont="1" applyFill="1" applyBorder="1" applyAlignment="1" applyProtection="1">
      <alignment horizontal="center"/>
      <protection/>
    </xf>
    <xf numFmtId="166" fontId="2" fillId="2" borderId="1" xfId="21" applyNumberFormat="1" applyFont="1" applyAlignment="1" applyProtection="1">
      <alignment horizontal="center"/>
      <protection/>
    </xf>
    <xf numFmtId="166" fontId="13" fillId="20" borderId="1" xfId="21" applyNumberFormat="1" applyFont="1" applyFill="1" applyAlignment="1" applyProtection="1">
      <alignment horizontal="center"/>
      <protection/>
    </xf>
    <xf numFmtId="166" fontId="13" fillId="14" borderId="1" xfId="21" applyNumberFormat="1" applyFont="1" applyFill="1" applyAlignment="1" applyProtection="1">
      <alignment horizontal="center"/>
      <protection/>
    </xf>
    <xf numFmtId="166" fontId="13" fillId="6" borderId="1" xfId="21" applyNumberFormat="1" applyFont="1" applyFill="1" applyAlignment="1" applyProtection="1">
      <alignment horizontal="center"/>
      <protection/>
    </xf>
    <xf numFmtId="166" fontId="13" fillId="3" borderId="1" xfId="21" applyNumberFormat="1" applyFont="1" applyFill="1" applyAlignment="1" applyProtection="1">
      <alignment horizontal="center"/>
      <protection/>
    </xf>
    <xf numFmtId="166" fontId="1" fillId="0" borderId="0" xfId="0" applyNumberFormat="1" applyFont="1" applyAlignment="1">
      <alignment horizontal="center"/>
    </xf>
    <xf numFmtId="166" fontId="13" fillId="0" borderId="0" xfId="21" applyNumberFormat="1" applyFont="1" applyFill="1" applyBorder="1" applyAlignment="1" applyProtection="1">
      <alignment horizontal="center"/>
      <protection/>
    </xf>
    <xf numFmtId="167" fontId="1" fillId="29" borderId="1" xfId="20" applyNumberFormat="1" applyFont="1" applyFill="1" applyAlignment="1" applyProtection="1">
      <alignment/>
      <protection/>
    </xf>
    <xf numFmtId="166" fontId="1" fillId="29" borderId="1" xfId="20" applyNumberFormat="1" applyFont="1" applyFill="1" applyAlignment="1" applyProtection="1">
      <alignment/>
      <protection/>
    </xf>
    <xf numFmtId="166" fontId="1" fillId="0" borderId="1" xfId="0" applyNumberFormat="1" applyFont="1" applyBorder="1" applyAlignment="1">
      <alignment/>
    </xf>
    <xf numFmtId="164" fontId="1" fillId="0" borderId="1" xfId="0" applyFont="1" applyBorder="1" applyAlignment="1">
      <alignment/>
    </xf>
    <xf numFmtId="166" fontId="1" fillId="0" borderId="0" xfId="20" applyNumberFormat="1" applyFont="1" applyFill="1" applyBorder="1" applyAlignment="1" applyProtection="1">
      <alignment/>
      <protection/>
    </xf>
    <xf numFmtId="167" fontId="2" fillId="29" borderId="1" xfId="20" applyNumberFormat="1" applyFont="1" applyFill="1" applyAlignment="1" applyProtection="1">
      <alignment/>
      <protection/>
    </xf>
    <xf numFmtId="166" fontId="2" fillId="0" borderId="1" xfId="0" applyNumberFormat="1" applyFont="1" applyBorder="1" applyAlignment="1">
      <alignment/>
    </xf>
    <xf numFmtId="167" fontId="1" fillId="0" borderId="0" xfId="20" applyNumberFormat="1" applyFont="1" applyFill="1" applyBorder="1" applyAlignment="1" applyProtection="1">
      <alignment/>
      <protection/>
    </xf>
    <xf numFmtId="167" fontId="2" fillId="0" borderId="0" xfId="20" applyNumberFormat="1" applyFont="1" applyFill="1" applyBorder="1" applyAlignment="1" applyProtection="1">
      <alignment/>
      <protection/>
    </xf>
    <xf numFmtId="164" fontId="31" fillId="6" borderId="0" xfId="0" applyFont="1" applyFill="1" applyAlignment="1">
      <alignment/>
    </xf>
    <xf numFmtId="173" fontId="13" fillId="3" borderId="1" xfId="21" applyNumberFormat="1" applyFont="1" applyFill="1" applyBorder="1" applyAlignment="1" applyProtection="1">
      <alignment horizontal="center" vertical="center"/>
      <protection/>
    </xf>
    <xf numFmtId="166" fontId="11" fillId="30" borderId="1" xfId="21" applyNumberFormat="1" applyFont="1" applyFill="1" applyAlignment="1" applyProtection="1">
      <alignment horizontal="center"/>
      <protection/>
    </xf>
    <xf numFmtId="164" fontId="13" fillId="3" borderId="0" xfId="0" applyFont="1" applyFill="1" applyBorder="1" applyAlignment="1">
      <alignment horizontal="right" vertical="center"/>
    </xf>
    <xf numFmtId="166" fontId="2" fillId="0" borderId="1" xfId="20" applyNumberFormat="1" applyFont="1" applyFill="1" applyAlignment="1" applyProtection="1">
      <alignment/>
      <protection/>
    </xf>
    <xf numFmtId="164" fontId="2" fillId="0" borderId="0" xfId="0" applyFont="1" applyAlignment="1">
      <alignment horizontal="right"/>
    </xf>
    <xf numFmtId="164" fontId="0" fillId="0" borderId="0" xfId="0" applyAlignment="1">
      <alignment horizontal="right"/>
    </xf>
    <xf numFmtId="166" fontId="2" fillId="0" borderId="0" xfId="0" applyNumberFormat="1" applyFont="1" applyAlignment="1">
      <alignment horizontal="right"/>
    </xf>
    <xf numFmtId="166" fontId="1" fillId="0" borderId="0" xfId="0" applyNumberFormat="1" applyFont="1" applyAlignment="1">
      <alignment horizontal="right"/>
    </xf>
    <xf numFmtId="167" fontId="1" fillId="0" borderId="0" xfId="0" applyNumberFormat="1" applyFont="1" applyAlignment="1">
      <alignment/>
    </xf>
    <xf numFmtId="164" fontId="30" fillId="9" borderId="1" xfId="21" applyNumberFormat="1" applyFont="1" applyFill="1" applyBorder="1" applyAlignment="1" applyProtection="1">
      <alignment horizontal="center" vertical="center"/>
      <protection/>
    </xf>
    <xf numFmtId="164" fontId="2" fillId="9" borderId="1" xfId="21" applyNumberFormat="1" applyFont="1" applyFill="1" applyBorder="1" applyAlignment="1" applyProtection="1">
      <alignment horizontal="center" vertical="center" wrapText="1"/>
      <protection/>
    </xf>
    <xf numFmtId="164" fontId="1" fillId="0" borderId="0" xfId="0" applyFont="1" applyAlignment="1">
      <alignment wrapText="1"/>
    </xf>
    <xf numFmtId="164" fontId="2" fillId="2" borderId="1" xfId="21" applyNumberFormat="1" applyFont="1" applyAlignment="1" applyProtection="1">
      <alignment/>
      <protection/>
    </xf>
    <xf numFmtId="164" fontId="2" fillId="9" borderId="1" xfId="21" applyNumberFormat="1" applyFont="1" applyFill="1" applyAlignment="1" applyProtection="1">
      <alignment/>
      <protection/>
    </xf>
    <xf numFmtId="164" fontId="2" fillId="11" borderId="1" xfId="21" applyNumberFormat="1" applyFont="1" applyFill="1" applyAlignment="1" applyProtection="1">
      <alignment horizontal="center"/>
      <protection/>
    </xf>
    <xf numFmtId="164" fontId="2" fillId="8" borderId="1" xfId="21" applyNumberFormat="1" applyFont="1" applyFill="1" applyAlignment="1" applyProtection="1">
      <alignment horizontal="center"/>
      <protection/>
    </xf>
    <xf numFmtId="164" fontId="1" fillId="0" borderId="1" xfId="20" applyNumberFormat="1" applyFont="1" applyFill="1" applyAlignment="1" applyProtection="1">
      <alignment/>
      <protection/>
    </xf>
    <xf numFmtId="166" fontId="1" fillId="0" borderId="1" xfId="20" applyNumberFormat="1" applyFont="1" applyFill="1" applyAlignment="1" applyProtection="1">
      <alignment horizontal="right"/>
      <protection/>
    </xf>
    <xf numFmtId="166" fontId="1" fillId="0" borderId="1" xfId="20" applyNumberFormat="1" applyFont="1" applyFill="1" applyAlignment="1" applyProtection="1">
      <alignment/>
      <protection/>
    </xf>
    <xf numFmtId="166" fontId="1" fillId="10" borderId="1" xfId="20" applyNumberFormat="1" applyFont="1" applyFill="1" applyAlignment="1" applyProtection="1">
      <alignment/>
      <protection/>
    </xf>
    <xf numFmtId="164" fontId="32" fillId="31" borderId="0" xfId="0" applyFont="1" applyFill="1" applyAlignment="1">
      <alignment horizontal="center"/>
    </xf>
    <xf numFmtId="166" fontId="32" fillId="31" borderId="0" xfId="0" applyNumberFormat="1" applyFont="1" applyFill="1" applyAlignment="1">
      <alignment/>
    </xf>
    <xf numFmtId="164" fontId="32" fillId="31" borderId="0" xfId="0" applyFont="1" applyFill="1" applyAlignment="1">
      <alignment/>
    </xf>
    <xf numFmtId="164" fontId="33" fillId="11" borderId="0" xfId="0" applyFont="1" applyFill="1" applyAlignment="1">
      <alignment horizontal="center"/>
    </xf>
    <xf numFmtId="166" fontId="33" fillId="11" borderId="0" xfId="0" applyNumberFormat="1" applyFont="1" applyFill="1" applyAlignment="1">
      <alignment/>
    </xf>
    <xf numFmtId="164" fontId="33" fillId="11" borderId="0" xfId="0" applyFont="1" applyFill="1" applyAlignment="1">
      <alignment/>
    </xf>
    <xf numFmtId="164" fontId="33" fillId="0" borderId="0" xfId="0" applyFont="1" applyAlignment="1">
      <alignment horizontal="center"/>
    </xf>
    <xf numFmtId="166" fontId="33" fillId="0" borderId="0" xfId="0" applyNumberFormat="1" applyFont="1" applyAlignment="1">
      <alignment/>
    </xf>
    <xf numFmtId="164" fontId="33" fillId="0" borderId="0" xfId="0" applyFont="1" applyAlignment="1">
      <alignment/>
    </xf>
    <xf numFmtId="164" fontId="33" fillId="9" borderId="0" xfId="0" applyFont="1" applyFill="1" applyBorder="1" applyAlignment="1">
      <alignment horizontal="center" vertical="center"/>
    </xf>
    <xf numFmtId="166" fontId="33" fillId="9" borderId="0" xfId="0" applyNumberFormat="1" applyFont="1" applyFill="1" applyAlignment="1">
      <alignment/>
    </xf>
    <xf numFmtId="164" fontId="33" fillId="9" borderId="0" xfId="0" applyFont="1" applyFill="1" applyAlignment="1">
      <alignment/>
    </xf>
    <xf numFmtId="164" fontId="30" fillId="0" borderId="0" xfId="0" applyFont="1" applyBorder="1" applyAlignment="1">
      <alignment horizontal="left" vertical="center" wrapText="1"/>
    </xf>
    <xf numFmtId="164" fontId="1" fillId="9" borderId="0" xfId="0" applyFont="1" applyFill="1" applyAlignment="1">
      <alignment/>
    </xf>
    <xf numFmtId="164" fontId="2" fillId="9" borderId="0" xfId="0" applyFont="1" applyFill="1" applyAlignment="1">
      <alignment/>
    </xf>
    <xf numFmtId="171" fontId="33" fillId="11" borderId="0" xfId="0" applyNumberFormat="1" applyFont="1" applyFill="1" applyAlignment="1">
      <alignment/>
    </xf>
    <xf numFmtId="164" fontId="33" fillId="11" borderId="0" xfId="0" applyFont="1" applyFill="1" applyAlignment="1">
      <alignment/>
    </xf>
    <xf numFmtId="164" fontId="0" fillId="11" borderId="0" xfId="0" applyFill="1" applyAlignment="1">
      <alignment/>
    </xf>
    <xf numFmtId="164" fontId="30" fillId="10" borderId="1" xfId="21" applyNumberFormat="1" applyFont="1" applyFill="1" applyBorder="1" applyAlignment="1" applyProtection="1">
      <alignment horizontal="center" vertical="center"/>
      <protection/>
    </xf>
    <xf numFmtId="164" fontId="2" fillId="10" borderId="1" xfId="21" applyNumberFormat="1" applyFont="1" applyFill="1" applyBorder="1" applyAlignment="1" applyProtection="1">
      <alignment horizontal="center" vertical="center" wrapText="1"/>
      <protection/>
    </xf>
    <xf numFmtId="164" fontId="2" fillId="10" borderId="1" xfId="21" applyNumberFormat="1" applyFont="1" applyFill="1" applyAlignment="1" applyProtection="1">
      <alignment/>
      <protection/>
    </xf>
    <xf numFmtId="164" fontId="2" fillId="11" borderId="1" xfId="21" applyNumberFormat="1" applyFont="1" applyFill="1" applyAlignment="1" applyProtection="1">
      <alignment horizontal="center"/>
      <protection/>
    </xf>
    <xf numFmtId="164" fontId="2" fillId="8" borderId="1" xfId="21" applyNumberFormat="1" applyFont="1" applyFill="1" applyAlignment="1" applyProtection="1">
      <alignment horizontal="center"/>
      <protection/>
    </xf>
    <xf numFmtId="164" fontId="1" fillId="0" borderId="1" xfId="20" applyNumberFormat="1" applyFont="1" applyFill="1" applyAlignment="1" applyProtection="1">
      <alignment/>
      <protection/>
    </xf>
    <xf numFmtId="166" fontId="29" fillId="10" borderId="0" xfId="0" applyNumberFormat="1" applyFont="1" applyFill="1" applyAlignment="1">
      <alignment/>
    </xf>
    <xf numFmtId="164" fontId="29" fillId="10" borderId="0" xfId="0" applyFont="1" applyFill="1" applyAlignment="1">
      <alignment vertical="center"/>
    </xf>
    <xf numFmtId="171" fontId="33" fillId="11" borderId="0" xfId="0" applyNumberFormat="1" applyFont="1" applyFill="1" applyAlignment="1">
      <alignment/>
    </xf>
    <xf numFmtId="164" fontId="30" fillId="32" borderId="1" xfId="0" applyFont="1" applyFill="1" applyBorder="1" applyAlignment="1">
      <alignment horizontal="center" vertical="center"/>
    </xf>
    <xf numFmtId="164" fontId="2" fillId="32" borderId="1" xfId="21" applyNumberFormat="1" applyFont="1" applyFill="1" applyBorder="1" applyAlignment="1" applyProtection="1">
      <alignment horizontal="center" vertical="center"/>
      <protection/>
    </xf>
    <xf numFmtId="164" fontId="2" fillId="2" borderId="1" xfId="21" applyNumberFormat="1" applyFont="1" applyBorder="1" applyAlignment="1" applyProtection="1">
      <alignment horizontal="center" vertical="center"/>
      <protection/>
    </xf>
    <xf numFmtId="164" fontId="2" fillId="11" borderId="1" xfId="21" applyNumberFormat="1" applyFont="1" applyFill="1" applyBorder="1" applyAlignment="1" applyProtection="1">
      <alignment horizontal="center" vertical="center"/>
      <protection/>
    </xf>
    <xf numFmtId="164" fontId="2" fillId="32" borderId="1" xfId="21" applyNumberFormat="1" applyFont="1" applyFill="1" applyAlignment="1" applyProtection="1">
      <alignment/>
      <protection/>
    </xf>
    <xf numFmtId="164" fontId="2" fillId="32" borderId="1" xfId="21" applyNumberFormat="1" applyFont="1" applyFill="1" applyAlignment="1" applyProtection="1">
      <alignment horizontal="center"/>
      <protection/>
    </xf>
    <xf numFmtId="167" fontId="1" fillId="0" borderId="1" xfId="20" applyNumberFormat="1" applyFont="1" applyFill="1" applyAlignment="1" applyProtection="1">
      <alignment/>
      <protection/>
    </xf>
    <xf numFmtId="164" fontId="2" fillId="2" borderId="1" xfId="21" applyNumberFormat="1" applyFont="1" applyAlignment="1" applyProtection="1">
      <alignment horizontal="center"/>
      <protection/>
    </xf>
    <xf numFmtId="164" fontId="1" fillId="11" borderId="0" xfId="0" applyFont="1" applyFill="1" applyAlignment="1">
      <alignment/>
    </xf>
    <xf numFmtId="164" fontId="0" fillId="0" borderId="0" xfId="0" applyAlignment="1">
      <alignment horizontal="center"/>
    </xf>
    <xf numFmtId="164" fontId="0" fillId="0" borderId="0" xfId="0" applyFont="1" applyAlignment="1">
      <alignment/>
    </xf>
    <xf numFmtId="167" fontId="0" fillId="0" borderId="0" xfId="0" applyNumberFormat="1" applyAlignment="1">
      <alignment/>
    </xf>
    <xf numFmtId="170" fontId="0" fillId="0" borderId="0" xfId="0" applyNumberFormat="1" applyAlignment="1">
      <alignment/>
    </xf>
    <xf numFmtId="164" fontId="34" fillId="31" borderId="0" xfId="0" applyFont="1" applyFill="1" applyBorder="1" applyAlignment="1">
      <alignment horizontal="center" vertical="center"/>
    </xf>
    <xf numFmtId="174" fontId="5" fillId="21" borderId="1" xfId="0" applyNumberFormat="1" applyFont="1" applyFill="1" applyBorder="1" applyAlignment="1">
      <alignment horizontal="center" vertical="center"/>
    </xf>
    <xf numFmtId="174" fontId="5" fillId="29" borderId="2" xfId="0" applyNumberFormat="1" applyFont="1" applyFill="1" applyBorder="1" applyAlignment="1">
      <alignment horizontal="center" vertical="center"/>
    </xf>
    <xf numFmtId="167" fontId="5" fillId="33" borderId="1" xfId="0" applyNumberFormat="1" applyFont="1" applyFill="1" applyBorder="1" applyAlignment="1">
      <alignment horizontal="center" vertical="center"/>
    </xf>
    <xf numFmtId="164" fontId="1" fillId="33" borderId="1" xfId="0" applyFont="1" applyFill="1" applyBorder="1" applyAlignment="1">
      <alignment horizontal="center" vertical="center"/>
    </xf>
    <xf numFmtId="167" fontId="0" fillId="21" borderId="1" xfId="0" applyNumberFormat="1" applyFont="1" applyFill="1" applyBorder="1" applyAlignment="1">
      <alignment horizontal="center" vertical="center" wrapText="1"/>
    </xf>
    <xf numFmtId="164" fontId="0" fillId="21" borderId="1" xfId="0" applyFont="1" applyFill="1" applyBorder="1" applyAlignment="1">
      <alignment horizontal="center" vertical="center" wrapText="1"/>
    </xf>
    <xf numFmtId="170" fontId="0" fillId="21" borderId="1" xfId="0" applyNumberFormat="1" applyFont="1" applyFill="1" applyBorder="1" applyAlignment="1">
      <alignment horizontal="center" vertical="center" wrapText="1"/>
    </xf>
    <xf numFmtId="167" fontId="0" fillId="29" borderId="1" xfId="0" applyNumberFormat="1" applyFont="1" applyFill="1" applyBorder="1" applyAlignment="1">
      <alignment horizontal="center" vertical="center" wrapText="1"/>
    </xf>
    <xf numFmtId="164" fontId="0" fillId="29" borderId="1" xfId="0" applyFont="1" applyFill="1" applyBorder="1" applyAlignment="1">
      <alignment horizontal="center" vertical="center" wrapText="1"/>
    </xf>
    <xf numFmtId="170" fontId="0" fillId="29" borderId="1" xfId="0" applyNumberFormat="1" applyFont="1" applyFill="1" applyBorder="1" applyAlignment="1">
      <alignment horizontal="center" vertical="center" wrapText="1"/>
    </xf>
    <xf numFmtId="167" fontId="0" fillId="33" borderId="1" xfId="0" applyNumberFormat="1" applyFont="1" applyFill="1" applyBorder="1" applyAlignment="1">
      <alignment horizontal="center" vertical="center" wrapText="1"/>
    </xf>
    <xf numFmtId="164" fontId="0" fillId="33" borderId="1" xfId="0" applyFont="1" applyFill="1" applyBorder="1" applyAlignment="1">
      <alignment horizontal="center" vertical="center" wrapText="1"/>
    </xf>
    <xf numFmtId="170" fontId="0" fillId="33" borderId="1" xfId="0" applyNumberFormat="1" applyFont="1" applyFill="1" applyBorder="1" applyAlignment="1">
      <alignment horizontal="center" vertical="center" wrapText="1"/>
    </xf>
    <xf numFmtId="164" fontId="0" fillId="21" borderId="0" xfId="0" applyFill="1" applyAlignment="1">
      <alignment/>
    </xf>
    <xf numFmtId="170" fontId="0" fillId="21" borderId="0" xfId="0" applyNumberFormat="1" applyFill="1" applyAlignment="1">
      <alignment/>
    </xf>
    <xf numFmtId="164" fontId="0" fillId="29" borderId="0" xfId="0" applyFill="1" applyAlignment="1">
      <alignment/>
    </xf>
    <xf numFmtId="175" fontId="0" fillId="0" borderId="0" xfId="0" applyNumberFormat="1" applyAlignment="1">
      <alignment/>
    </xf>
    <xf numFmtId="166" fontId="0" fillId="21" borderId="0" xfId="0" applyNumberFormat="1" applyFill="1" applyAlignment="1">
      <alignment/>
    </xf>
    <xf numFmtId="166" fontId="0" fillId="29" borderId="0" xfId="0" applyNumberFormat="1" applyFill="1" applyAlignment="1">
      <alignment/>
    </xf>
    <xf numFmtId="170" fontId="0" fillId="29" borderId="0" xfId="0" applyNumberFormat="1" applyFill="1" applyAlignment="1">
      <alignment/>
    </xf>
    <xf numFmtId="166" fontId="5" fillId="21" borderId="0" xfId="0" applyNumberFormat="1" applyFont="1" applyFill="1" applyAlignment="1">
      <alignment/>
    </xf>
    <xf numFmtId="166" fontId="5" fillId="31" borderId="0" xfId="0" applyNumberFormat="1" applyFont="1" applyFill="1" applyAlignment="1">
      <alignment/>
    </xf>
    <xf numFmtId="170" fontId="5" fillId="31" borderId="0" xfId="0" applyNumberFormat="1" applyFont="1" applyFill="1" applyAlignment="1">
      <alignment/>
    </xf>
    <xf numFmtId="169" fontId="0" fillId="21" borderId="0" xfId="0" applyNumberFormat="1" applyFill="1" applyAlignment="1">
      <alignment/>
    </xf>
    <xf numFmtId="169" fontId="5" fillId="0" borderId="0" xfId="0" applyNumberFormat="1" applyFont="1" applyAlignment="1">
      <alignment/>
    </xf>
    <xf numFmtId="169" fontId="5" fillId="31" borderId="0" xfId="0" applyNumberFormat="1" applyFont="1" applyFill="1" applyAlignment="1">
      <alignment/>
    </xf>
    <xf numFmtId="166" fontId="5" fillId="26" borderId="0" xfId="0" applyNumberFormat="1" applyFont="1" applyFill="1" applyAlignment="1">
      <alignment/>
    </xf>
    <xf numFmtId="170" fontId="0" fillId="24" borderId="0" xfId="0" applyNumberFormat="1" applyFill="1" applyAlignment="1">
      <alignment/>
    </xf>
    <xf numFmtId="169" fontId="0" fillId="26" borderId="0" xfId="0" applyNumberFormat="1" applyFill="1" applyAlignment="1">
      <alignment/>
    </xf>
    <xf numFmtId="175" fontId="5" fillId="0" borderId="0" xfId="0" applyNumberFormat="1" applyFont="1" applyAlignment="1">
      <alignment horizontal="right"/>
    </xf>
    <xf numFmtId="170" fontId="5" fillId="0" borderId="0" xfId="0" applyNumberFormat="1" applyFont="1" applyAlignment="1">
      <alignment/>
    </xf>
    <xf numFmtId="175" fontId="5" fillId="0" borderId="0" xfId="0" applyNumberFormat="1" applyFont="1" applyAlignment="1">
      <alignment/>
    </xf>
    <xf numFmtId="175" fontId="0" fillId="0" borderId="0" xfId="0" applyNumberFormat="1" applyAlignment="1">
      <alignment horizontal="right"/>
    </xf>
    <xf numFmtId="166" fontId="5" fillId="28" borderId="0" xfId="0" applyNumberFormat="1" applyFont="1" applyFill="1" applyAlignment="1">
      <alignment/>
    </xf>
    <xf numFmtId="176" fontId="5" fillId="28" borderId="0" xfId="0" applyNumberFormat="1" applyFont="1" applyFill="1" applyAlignment="1">
      <alignment/>
    </xf>
    <xf numFmtId="164" fontId="0" fillId="0" borderId="0" xfId="0" applyFont="1" applyAlignment="1">
      <alignment horizontal="center"/>
    </xf>
    <xf numFmtId="164" fontId="0" fillId="0" borderId="0" xfId="0" applyFont="1" applyAlignment="1">
      <alignment/>
    </xf>
    <xf numFmtId="167" fontId="0" fillId="0" borderId="0" xfId="0" applyNumberFormat="1" applyFont="1" applyAlignment="1">
      <alignment/>
    </xf>
    <xf numFmtId="164" fontId="0" fillId="11" borderId="0" xfId="0" applyFont="1" applyFill="1" applyAlignment="1">
      <alignment horizontal="center" vertical="center"/>
    </xf>
    <xf numFmtId="164" fontId="5" fillId="11" borderId="0" xfId="0" applyFont="1" applyFill="1" applyAlignment="1">
      <alignment horizontal="center" vertical="center" wrapText="1"/>
    </xf>
    <xf numFmtId="164" fontId="0" fillId="0" borderId="0" xfId="0" applyFont="1" applyAlignment="1">
      <alignment horizontal="left" vertical="center"/>
    </xf>
    <xf numFmtId="164" fontId="0" fillId="0" borderId="0" xfId="0" applyFont="1" applyAlignment="1">
      <alignment horizontal="center" vertical="center" wrapText="1"/>
    </xf>
    <xf numFmtId="167" fontId="0" fillId="0" borderId="0" xfId="0" applyNumberFormat="1" applyFont="1" applyAlignment="1">
      <alignment horizontal="left" vertical="center"/>
    </xf>
    <xf numFmtId="164" fontId="0" fillId="0" borderId="0" xfId="0" applyFont="1" applyFill="1" applyAlignment="1">
      <alignment horizontal="center" vertical="center"/>
    </xf>
    <xf numFmtId="164" fontId="5" fillId="0" borderId="0" xfId="0" applyFont="1" applyAlignment="1">
      <alignment vertical="center"/>
    </xf>
    <xf numFmtId="164" fontId="0" fillId="34" borderId="0" xfId="0" applyFont="1" applyFill="1" applyAlignment="1">
      <alignment horizontal="center" vertical="center"/>
    </xf>
    <xf numFmtId="164" fontId="0" fillId="34" borderId="0" xfId="0" applyFont="1" applyFill="1" applyAlignment="1">
      <alignment horizontal="center" vertical="center" wrapText="1"/>
    </xf>
    <xf numFmtId="167" fontId="0" fillId="34" borderId="0" xfId="0" applyNumberFormat="1" applyFont="1" applyFill="1" applyAlignment="1">
      <alignment horizontal="center" vertical="center" wrapText="1"/>
    </xf>
    <xf numFmtId="164" fontId="0" fillId="11" borderId="0" xfId="0" applyFont="1" applyFill="1" applyAlignment="1">
      <alignment horizontal="center"/>
    </xf>
    <xf numFmtId="164" fontId="0" fillId="11" borderId="0" xfId="0" applyFont="1" applyFill="1" applyAlignment="1">
      <alignment/>
    </xf>
    <xf numFmtId="167" fontId="0" fillId="11" borderId="0" xfId="0" applyNumberFormat="1" applyFont="1" applyFill="1" applyAlignment="1">
      <alignment/>
    </xf>
    <xf numFmtId="164" fontId="0" fillId="8" borderId="0" xfId="0" applyFont="1" applyFill="1" applyAlignment="1">
      <alignment horizontal="center"/>
    </xf>
    <xf numFmtId="164" fontId="0" fillId="8" borderId="0" xfId="0" applyFont="1" applyFill="1" applyAlignment="1">
      <alignment/>
    </xf>
    <xf numFmtId="167" fontId="0" fillId="8" borderId="0" xfId="0" applyNumberFormat="1" applyFont="1" applyFill="1" applyAlignment="1">
      <alignment/>
    </xf>
    <xf numFmtId="167" fontId="5" fillId="8" borderId="0" xfId="0" applyNumberFormat="1" applyFont="1" applyFill="1" applyAlignment="1">
      <alignment/>
    </xf>
    <xf numFmtId="167" fontId="0" fillId="30" borderId="0" xfId="0" applyNumberFormat="1" applyFont="1" applyFill="1" applyAlignment="1">
      <alignment/>
    </xf>
    <xf numFmtId="166" fontId="2" fillId="35" borderId="1" xfId="21" applyNumberFormat="1" applyFont="1" applyFill="1" applyBorder="1" applyAlignment="1" applyProtection="1">
      <alignment horizontal="center" vertical="center"/>
      <protection/>
    </xf>
    <xf numFmtId="166" fontId="2" fillId="11" borderId="1" xfId="21" applyNumberFormat="1" applyFont="1" applyFill="1" applyBorder="1" applyAlignment="1" applyProtection="1">
      <alignment horizontal="center" vertical="center"/>
      <protection/>
    </xf>
    <xf numFmtId="166" fontId="2" fillId="23" borderId="1" xfId="21" applyNumberFormat="1" applyFont="1" applyFill="1" applyBorder="1" applyAlignment="1" applyProtection="1">
      <alignment horizontal="center" vertical="center"/>
      <protection/>
    </xf>
    <xf numFmtId="166" fontId="2" fillId="36" borderId="1" xfId="21" applyNumberFormat="1" applyFont="1" applyFill="1" applyBorder="1" applyAlignment="1" applyProtection="1">
      <alignment horizontal="center" vertical="center"/>
      <protection/>
    </xf>
    <xf numFmtId="166" fontId="2" fillId="31" borderId="1" xfId="21" applyNumberFormat="1" applyFont="1" applyFill="1" applyBorder="1" applyAlignment="1" applyProtection="1">
      <alignment horizontal="center" vertical="center"/>
      <protection/>
    </xf>
    <xf numFmtId="166" fontId="2" fillId="0" borderId="1" xfId="21" applyNumberFormat="1" applyFill="1" applyAlignment="1" applyProtection="1">
      <alignment/>
      <protection/>
    </xf>
    <xf numFmtId="166" fontId="2" fillId="4" borderId="1" xfId="21" applyNumberFormat="1" applyFont="1" applyFill="1" applyBorder="1" applyAlignment="1" applyProtection="1">
      <alignment horizontal="center" vertical="center"/>
      <protection/>
    </xf>
    <xf numFmtId="173" fontId="0" fillId="0" borderId="0" xfId="0" applyNumberFormat="1" applyAlignment="1">
      <alignment horizontal="center"/>
    </xf>
    <xf numFmtId="173" fontId="2" fillId="4" borderId="1" xfId="21" applyNumberFormat="1" applyFill="1" applyBorder="1" applyAlignment="1" applyProtection="1">
      <alignment horizontal="center" vertical="center"/>
      <protection/>
    </xf>
    <xf numFmtId="173" fontId="2" fillId="11" borderId="1" xfId="21" applyNumberFormat="1" applyFont="1" applyFill="1" applyBorder="1" applyAlignment="1" applyProtection="1">
      <alignment horizontal="center" vertical="center"/>
      <protection/>
    </xf>
    <xf numFmtId="173" fontId="2" fillId="23" borderId="1" xfId="21" applyNumberFormat="1" applyFont="1" applyFill="1" applyBorder="1" applyAlignment="1" applyProtection="1">
      <alignment horizontal="center" vertical="center"/>
      <protection/>
    </xf>
    <xf numFmtId="173" fontId="2" fillId="36" borderId="1" xfId="21" applyNumberFormat="1" applyFont="1" applyFill="1" applyBorder="1" applyAlignment="1" applyProtection="1">
      <alignment horizontal="center" vertical="center"/>
      <protection/>
    </xf>
    <xf numFmtId="173" fontId="2" fillId="31" borderId="1" xfId="21" applyNumberFormat="1" applyFont="1" applyFill="1" applyBorder="1" applyAlignment="1" applyProtection="1">
      <alignment horizontal="center" vertical="center"/>
      <protection/>
    </xf>
    <xf numFmtId="173" fontId="2" fillId="2" borderId="1" xfId="21" applyNumberFormat="1" applyFont="1" applyBorder="1" applyAlignment="1" applyProtection="1">
      <alignment horizontal="center" vertical="center"/>
      <protection/>
    </xf>
    <xf numFmtId="166" fontId="2" fillId="4" borderId="1" xfId="21" applyNumberFormat="1" applyFont="1" applyFill="1" applyAlignment="1" applyProtection="1">
      <alignment horizontal="center"/>
      <protection/>
    </xf>
    <xf numFmtId="166" fontId="2" fillId="11" borderId="1" xfId="21" applyNumberFormat="1" applyFont="1" applyFill="1" applyAlignment="1" applyProtection="1">
      <alignment horizontal="center"/>
      <protection/>
    </xf>
    <xf numFmtId="166" fontId="2" fillId="23" borderId="1" xfId="21" applyNumberFormat="1" applyFont="1" applyFill="1" applyAlignment="1" applyProtection="1">
      <alignment horizontal="center"/>
      <protection/>
    </xf>
    <xf numFmtId="166" fontId="2" fillId="36" borderId="1" xfId="21" applyNumberFormat="1" applyFont="1" applyFill="1" applyAlignment="1" applyProtection="1">
      <alignment horizontal="center"/>
      <protection/>
    </xf>
    <xf numFmtId="166" fontId="2" fillId="31" borderId="1" xfId="21" applyNumberFormat="1" applyFont="1" applyFill="1" applyAlignment="1" applyProtection="1">
      <alignment horizontal="center"/>
      <protection/>
    </xf>
    <xf numFmtId="166" fontId="0" fillId="0" borderId="0" xfId="0" applyNumberFormat="1" applyAlignment="1">
      <alignment horizontal="center"/>
    </xf>
    <xf numFmtId="167" fontId="1" fillId="29" borderId="1" xfId="20" applyNumberFormat="1" applyFill="1" applyAlignment="1" applyProtection="1">
      <alignment/>
      <protection/>
    </xf>
    <xf numFmtId="166" fontId="1" fillId="29" borderId="1" xfId="20" applyNumberFormat="1" applyFill="1" applyAlignment="1" applyProtection="1">
      <alignment/>
      <protection/>
    </xf>
  </cellXfs>
  <cellStyles count="9">
    <cellStyle name="Normal" xfId="0"/>
    <cellStyle name="Comma" xfId="15"/>
    <cellStyle name="Comma [0]" xfId="16"/>
    <cellStyle name="Currency" xfId="17"/>
    <cellStyle name="Currency [0]" xfId="18"/>
    <cellStyle name="Percent" xfId="19"/>
    <cellStyle name="Body" xfId="20"/>
    <cellStyle name="Header" xfId="21"/>
    <cellStyle name="Résultat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FFE994"/>
      <rgbColor rgb="000000FF"/>
      <rgbColor rgb="00FFFF00"/>
      <rgbColor rgb="00FF00FF"/>
      <rgbColor rgb="00E8F2A1"/>
      <rgbColor rgb="00800000"/>
      <rgbColor rgb="001E6A39"/>
      <rgbColor rgb="00000080"/>
      <rgbColor rgb="00FF8000"/>
      <rgbColor rgb="00800080"/>
      <rgbColor rgb="00008080"/>
      <rgbColor rgb="00CCCCCC"/>
      <rgbColor rgb="00BBE33D"/>
      <rgbColor rgb="00729FCF"/>
      <rgbColor rgb="008D1D75"/>
      <rgbColor rgb="00FFFFD7"/>
      <rgbColor rgb="00DEE6EF"/>
      <rgbColor rgb="00650953"/>
      <rgbColor rgb="00FFB66C"/>
      <rgbColor rgb="000066CC"/>
      <rgbColor rgb="00DEDCE6"/>
      <rgbColor rgb="00000080"/>
      <rgbColor rgb="00FF00FF"/>
      <rgbColor rgb="00FFD428"/>
      <rgbColor rgb="00F6F9D4"/>
      <rgbColor rgb="00800080"/>
      <rgbColor rgb="00800000"/>
      <rgbColor rgb="00008080"/>
      <rgbColor rgb="000000FF"/>
      <rgbColor rgb="00FFF5CE"/>
      <rgbColor rgb="00EEEEEE"/>
      <rgbColor rgb="00DEE7E5"/>
      <rgbColor rgb="00FFFFA6"/>
      <rgbColor rgb="00B4C7DC"/>
      <rgbColor rgb="00E0C2CD"/>
      <rgbColor rgb="00B2B2B2"/>
      <rgbColor rgb="00FFDBB6"/>
      <rgbColor rgb="003366FF"/>
      <rgbColor rgb="00D4EA6B"/>
      <rgbColor rgb="0081D41A"/>
      <rgbColor rgb="00FFBF00"/>
      <rgbColor rgb="00FF972F"/>
      <rgbColor rgb="00EA7500"/>
      <rgbColor rgb="003465A4"/>
      <rgbColor rgb="00BF819E"/>
      <rgbColor rgb="00003366"/>
      <rgbColor rgb="005EB91E"/>
      <rgbColor rgb="00003300"/>
      <rgbColor rgb="00333300"/>
      <rgbColor rgb="00993300"/>
      <rgbColor rgb="00FFDE59"/>
      <rgbColor rgb="0035526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15</xdr:row>
      <xdr:rowOff>38100</xdr:rowOff>
    </xdr:from>
    <xdr:to>
      <xdr:col>8</xdr:col>
      <xdr:colOff>390525</xdr:colOff>
      <xdr:row>56</xdr:row>
      <xdr:rowOff>133350</xdr:rowOff>
    </xdr:to>
    <xdr:pic>
      <xdr:nvPicPr>
        <xdr:cNvPr id="1" name="Image 1"/>
        <xdr:cNvPicPr preferRelativeResize="1">
          <a:picLocks noChangeAspect="1"/>
        </xdr:cNvPicPr>
      </xdr:nvPicPr>
      <xdr:blipFill>
        <a:blip r:embed="rId1"/>
        <a:stretch>
          <a:fillRect/>
        </a:stretch>
      </xdr:blipFill>
      <xdr:spPr>
        <a:xfrm>
          <a:off x="0" y="3838575"/>
          <a:ext cx="7686675" cy="69627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22</xdr:row>
      <xdr:rowOff>161925</xdr:rowOff>
    </xdr:from>
    <xdr:to>
      <xdr:col>7</xdr:col>
      <xdr:colOff>257175</xdr:colOff>
      <xdr:row>63</xdr:row>
      <xdr:rowOff>47625</xdr:rowOff>
    </xdr:to>
    <xdr:pic>
      <xdr:nvPicPr>
        <xdr:cNvPr id="1" name="Image 1"/>
        <xdr:cNvPicPr preferRelativeResize="1">
          <a:picLocks noChangeAspect="1"/>
        </xdr:cNvPicPr>
      </xdr:nvPicPr>
      <xdr:blipFill>
        <a:blip r:embed="rId1"/>
        <a:stretch>
          <a:fillRect/>
        </a:stretch>
      </xdr:blipFill>
      <xdr:spPr>
        <a:xfrm>
          <a:off x="95250" y="4133850"/>
          <a:ext cx="7696200" cy="7058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greste.agriculture.gouv.fr/agreste-saiku/rest/saiku/api/query/Cultures%20d&#233;velopp&#233;es%20(hors%20fourrage,%20prairies,%20fruits,%20fleurs%20et%20vigne)/export/ods/flat?exportname=SAANR_DEVELOPPE_2.od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anses.fr/fr/content/les-prot&#233;ines"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6"/>
  </sheetPr>
  <dimension ref="A1:U165"/>
  <sheetViews>
    <sheetView workbookViewId="0" topLeftCell="A1">
      <selection activeCell="G110" sqref="G110"/>
    </sheetView>
  </sheetViews>
  <sheetFormatPr defaultColWidth="9.140625" defaultRowHeight="12.75"/>
  <cols>
    <col min="1" max="1" width="19.00390625" style="0" customWidth="1"/>
    <col min="2" max="2" width="19.28125" style="0" customWidth="1"/>
    <col min="3" max="16384" width="11.421875" style="0" customWidth="1"/>
  </cols>
  <sheetData>
    <row r="1" spans="1:10" s="2" customFormat="1" ht="14.25">
      <c r="A1" s="1" t="s">
        <v>0</v>
      </c>
      <c r="B1" s="1"/>
      <c r="C1" s="1"/>
      <c r="D1" s="1"/>
      <c r="E1" s="1"/>
      <c r="F1" s="1"/>
      <c r="G1" s="1"/>
      <c r="H1" s="1"/>
      <c r="I1" s="1"/>
      <c r="J1" s="1"/>
    </row>
    <row r="2" spans="1:10" s="2" customFormat="1" ht="14.25">
      <c r="A2" s="1"/>
      <c r="B2" s="1"/>
      <c r="C2" s="1"/>
      <c r="D2" s="1"/>
      <c r="E2" s="1"/>
      <c r="F2" s="1"/>
      <c r="G2" s="1"/>
      <c r="H2" s="1"/>
      <c r="I2" s="1"/>
      <c r="J2" s="1"/>
    </row>
    <row r="3" spans="1:10" s="2" customFormat="1" ht="14.25">
      <c r="A3" s="1"/>
      <c r="B3" s="1"/>
      <c r="C3" s="1"/>
      <c r="D3" s="1"/>
      <c r="E3" s="1"/>
      <c r="F3" s="1"/>
      <c r="G3" s="1"/>
      <c r="H3" s="1"/>
      <c r="I3" s="1"/>
      <c r="J3" s="1"/>
    </row>
    <row r="4" spans="1:2" s="2" customFormat="1" ht="14.25">
      <c r="A4" s="3"/>
      <c r="B4" s="3"/>
    </row>
    <row r="5" spans="1:2" ht="14.25">
      <c r="A5" s="4" t="s">
        <v>1</v>
      </c>
      <c r="B5" s="4" t="s">
        <v>2</v>
      </c>
    </row>
    <row r="6" ht="14.25"/>
    <row r="7" ht="12.75">
      <c r="A7" t="s">
        <v>3</v>
      </c>
    </row>
    <row r="9" spans="1:3" ht="12.75">
      <c r="A9" t="s">
        <v>4</v>
      </c>
      <c r="B9" t="s">
        <v>5</v>
      </c>
      <c r="C9" s="5" t="s">
        <v>6</v>
      </c>
    </row>
    <row r="10" spans="1:3" ht="12.75">
      <c r="A10" t="s">
        <v>7</v>
      </c>
      <c r="B10" t="s">
        <v>7</v>
      </c>
      <c r="C10" s="5" t="s">
        <v>8</v>
      </c>
    </row>
    <row r="12" spans="1:2" ht="12.75">
      <c r="A12" t="s">
        <v>9</v>
      </c>
      <c r="B12" t="s">
        <v>10</v>
      </c>
    </row>
    <row r="13" ht="12.75">
      <c r="B13" t="s">
        <v>11</v>
      </c>
    </row>
    <row r="14" ht="12.75">
      <c r="B14" t="s">
        <v>12</v>
      </c>
    </row>
    <row r="15" ht="12.75">
      <c r="B15" t="s">
        <v>13</v>
      </c>
    </row>
    <row r="16" ht="12.75">
      <c r="B16" t="s">
        <v>14</v>
      </c>
    </row>
    <row r="17" ht="12.75">
      <c r="B17" t="s">
        <v>15</v>
      </c>
    </row>
    <row r="18" ht="12.75">
      <c r="B18" t="s">
        <v>16</v>
      </c>
    </row>
    <row r="19" ht="12.75">
      <c r="B19" t="s">
        <v>17</v>
      </c>
    </row>
    <row r="21" spans="1:2" ht="12.75">
      <c r="A21" t="s">
        <v>18</v>
      </c>
      <c r="B21" t="s">
        <v>19</v>
      </c>
    </row>
    <row r="23" ht="12.75">
      <c r="A23" t="s">
        <v>20</v>
      </c>
    </row>
    <row r="24" ht="12.75">
      <c r="A24" t="s">
        <v>21</v>
      </c>
    </row>
    <row r="26" ht="14.25">
      <c r="A26" s="6" t="s">
        <v>22</v>
      </c>
    </row>
    <row r="27" ht="14.25"/>
    <row r="28" ht="14.25"/>
    <row r="29" spans="1:2" ht="14.25">
      <c r="A29" s="7" t="s">
        <v>23</v>
      </c>
      <c r="B29" s="7" t="s">
        <v>24</v>
      </c>
    </row>
    <row r="30" ht="14.25"/>
    <row r="31" ht="14.25">
      <c r="A31" t="s">
        <v>25</v>
      </c>
    </row>
    <row r="32" ht="14.25"/>
    <row r="33" spans="1:3" ht="14.25">
      <c r="A33" t="s">
        <v>4</v>
      </c>
      <c r="B33" t="s">
        <v>5</v>
      </c>
      <c r="C33" s="5" t="s">
        <v>6</v>
      </c>
    </row>
    <row r="34" spans="1:3" ht="14.25">
      <c r="A34" t="s">
        <v>7</v>
      </c>
      <c r="B34" t="s">
        <v>7</v>
      </c>
      <c r="C34" s="5" t="s">
        <v>8</v>
      </c>
    </row>
    <row r="35" ht="14.25"/>
    <row r="36" spans="1:2" ht="14.25">
      <c r="A36" t="s">
        <v>9</v>
      </c>
      <c r="B36" t="s">
        <v>10</v>
      </c>
    </row>
    <row r="37" ht="14.25">
      <c r="B37" t="s">
        <v>26</v>
      </c>
    </row>
    <row r="38" ht="14.25">
      <c r="B38" t="s">
        <v>14</v>
      </c>
    </row>
    <row r="39" ht="14.25">
      <c r="B39" t="s">
        <v>27</v>
      </c>
    </row>
    <row r="40" ht="14.25">
      <c r="B40" t="s">
        <v>16</v>
      </c>
    </row>
    <row r="41" ht="14.25">
      <c r="B41" t="s">
        <v>28</v>
      </c>
    </row>
    <row r="43" spans="1:2" ht="14.25">
      <c r="A43" t="s">
        <v>18</v>
      </c>
      <c r="B43" t="s">
        <v>19</v>
      </c>
    </row>
    <row r="45" ht="14.25">
      <c r="A45" t="s">
        <v>20</v>
      </c>
    </row>
    <row r="46" ht="14.25">
      <c r="A46" t="s">
        <v>21</v>
      </c>
    </row>
    <row r="48" ht="14.25">
      <c r="A48" s="6" t="s">
        <v>29</v>
      </c>
    </row>
    <row r="49" ht="14.25">
      <c r="A49" s="6" t="s">
        <v>30</v>
      </c>
    </row>
    <row r="50" ht="14.25">
      <c r="A50" s="8" t="s">
        <v>31</v>
      </c>
    </row>
    <row r="51" ht="14.25"/>
    <row r="53" spans="1:2" ht="14.25">
      <c r="A53" s="9" t="s">
        <v>32</v>
      </c>
      <c r="B53" s="9" t="s">
        <v>33</v>
      </c>
    </row>
    <row r="55" ht="14.25">
      <c r="A55" t="s">
        <v>34</v>
      </c>
    </row>
    <row r="57" ht="14.25">
      <c r="A57" s="6" t="s">
        <v>35</v>
      </c>
    </row>
    <row r="58" ht="14.25">
      <c r="A58" s="6" t="s">
        <v>36</v>
      </c>
    </row>
    <row r="60" ht="14.25"/>
    <row r="61" spans="1:2" ht="14.25">
      <c r="A61" s="10" t="s">
        <v>37</v>
      </c>
      <c r="B61" s="10" t="s">
        <v>38</v>
      </c>
    </row>
    <row r="63" ht="14.25">
      <c r="A63" t="s">
        <v>39</v>
      </c>
    </row>
    <row r="64" ht="14.25"/>
    <row r="65" spans="1:3" ht="14.25">
      <c r="A65" t="s">
        <v>4</v>
      </c>
      <c r="B65" t="s">
        <v>5</v>
      </c>
      <c r="C65" s="11" t="s">
        <v>6</v>
      </c>
    </row>
    <row r="66" spans="1:3" ht="14.25">
      <c r="A66" t="s">
        <v>7</v>
      </c>
      <c r="B66" t="s">
        <v>7</v>
      </c>
      <c r="C66" s="11" t="s">
        <v>8</v>
      </c>
    </row>
    <row r="67" spans="1:3" ht="14.25">
      <c r="A67" t="s">
        <v>40</v>
      </c>
      <c r="B67" t="s">
        <v>40</v>
      </c>
      <c r="C67" t="s">
        <v>41</v>
      </c>
    </row>
    <row r="69" ht="14.25">
      <c r="A69" s="6" t="s">
        <v>42</v>
      </c>
    </row>
    <row r="70" ht="14.25">
      <c r="A70" s="6" t="s">
        <v>43</v>
      </c>
    </row>
    <row r="71" ht="14.25"/>
    <row r="72" ht="14.25"/>
    <row r="73" spans="1:2" ht="14.25">
      <c r="A73" s="12" t="s">
        <v>44</v>
      </c>
      <c r="B73" s="12" t="s">
        <v>45</v>
      </c>
    </row>
    <row r="74" ht="14.25"/>
    <row r="75" ht="14.25">
      <c r="A75" s="6" t="s">
        <v>46</v>
      </c>
    </row>
    <row r="76" ht="14.25">
      <c r="A76" s="6"/>
    </row>
    <row r="77" ht="14.25">
      <c r="A77" s="6" t="s">
        <v>47</v>
      </c>
    </row>
    <row r="78" ht="14.25">
      <c r="A78" s="6" t="s">
        <v>48</v>
      </c>
    </row>
    <row r="79" ht="14.25">
      <c r="A79" s="6" t="s">
        <v>49</v>
      </c>
    </row>
    <row r="80" ht="14.25"/>
    <row r="81" ht="14.25"/>
    <row r="82" spans="1:2" ht="14.25">
      <c r="A82" s="13" t="s">
        <v>50</v>
      </c>
      <c r="B82" s="13" t="s">
        <v>51</v>
      </c>
    </row>
    <row r="83" ht="14.25"/>
    <row r="84" ht="14.25">
      <c r="A84" t="s">
        <v>52</v>
      </c>
    </row>
    <row r="86" spans="1:3" ht="14.25">
      <c r="A86" t="s">
        <v>4</v>
      </c>
      <c r="B86" t="s">
        <v>5</v>
      </c>
      <c r="C86" s="5" t="s">
        <v>6</v>
      </c>
    </row>
    <row r="87" spans="1:3" ht="14.25">
      <c r="A87" t="s">
        <v>7</v>
      </c>
      <c r="B87" t="s">
        <v>7</v>
      </c>
      <c r="C87" s="5" t="s">
        <v>8</v>
      </c>
    </row>
    <row r="88" spans="1:3" ht="14.25">
      <c r="A88" t="s">
        <v>40</v>
      </c>
      <c r="B88" t="s">
        <v>40</v>
      </c>
      <c r="C88" t="s">
        <v>53</v>
      </c>
    </row>
    <row r="90" ht="14.25">
      <c r="A90" s="6" t="s">
        <v>54</v>
      </c>
    </row>
    <row r="91" ht="14.25">
      <c r="A91" s="6" t="s">
        <v>55</v>
      </c>
    </row>
    <row r="92" ht="14.25">
      <c r="A92" s="6" t="s">
        <v>56</v>
      </c>
    </row>
    <row r="93" ht="14.25"/>
    <row r="94" ht="14.25">
      <c r="A94" s="6" t="s">
        <v>57</v>
      </c>
    </row>
    <row r="95" ht="14.25"/>
    <row r="96" ht="14.25"/>
    <row r="97" spans="1:2" ht="14.25">
      <c r="A97" s="14" t="s">
        <v>58</v>
      </c>
      <c r="B97" s="14" t="s">
        <v>59</v>
      </c>
    </row>
    <row r="98" ht="14.25"/>
    <row r="99" ht="14.25">
      <c r="A99" t="s">
        <v>60</v>
      </c>
    </row>
    <row r="100" ht="14.25"/>
    <row r="101" spans="1:3" ht="14.25">
      <c r="A101" t="s">
        <v>4</v>
      </c>
      <c r="B101" t="s">
        <v>5</v>
      </c>
      <c r="C101" s="5" t="s">
        <v>6</v>
      </c>
    </row>
    <row r="102" spans="1:3" ht="14.25">
      <c r="A102" t="s">
        <v>7</v>
      </c>
      <c r="B102" t="s">
        <v>7</v>
      </c>
      <c r="C102" s="5" t="s">
        <v>8</v>
      </c>
    </row>
    <row r="103" spans="1:3" ht="14.25">
      <c r="A103" t="s">
        <v>40</v>
      </c>
      <c r="B103" t="s">
        <v>40</v>
      </c>
      <c r="C103" t="s">
        <v>61</v>
      </c>
    </row>
    <row r="104" ht="14.25"/>
    <row r="105" ht="14.25">
      <c r="A105" s="6" t="s">
        <v>62</v>
      </c>
    </row>
    <row r="106" ht="14.25">
      <c r="A106" s="6" t="s">
        <v>63</v>
      </c>
    </row>
    <row r="107" ht="14.25"/>
    <row r="108" ht="14.25"/>
    <row r="109" spans="1:2" ht="14.25">
      <c r="A109" s="15" t="s">
        <v>64</v>
      </c>
      <c r="B109" s="15" t="s">
        <v>65</v>
      </c>
    </row>
    <row r="110" spans="1:21" ht="15.75">
      <c r="A110" s="16"/>
      <c r="B110" s="16"/>
      <c r="C110" s="16"/>
      <c r="D110" s="16"/>
      <c r="E110" s="17"/>
      <c r="F110" s="17"/>
      <c r="G110" s="17"/>
      <c r="H110" s="17"/>
      <c r="I110" s="17"/>
      <c r="J110" s="17"/>
      <c r="K110" s="16"/>
      <c r="L110" s="16"/>
      <c r="M110" s="16"/>
      <c r="N110" s="16"/>
      <c r="O110" s="16"/>
      <c r="P110" s="16"/>
      <c r="Q110" s="16"/>
      <c r="R110" s="16"/>
      <c r="S110" s="16"/>
      <c r="T110" s="16"/>
      <c r="U110" s="16"/>
    </row>
    <row r="111" spans="1:21" ht="15.75">
      <c r="A111" s="18" t="s">
        <v>66</v>
      </c>
      <c r="B111" s="16"/>
      <c r="C111" s="16"/>
      <c r="D111" s="16"/>
      <c r="E111" s="17"/>
      <c r="F111" s="17"/>
      <c r="G111" s="17"/>
      <c r="H111" s="17"/>
      <c r="I111" s="17"/>
      <c r="J111" s="17"/>
      <c r="K111" s="16"/>
      <c r="L111" s="16"/>
      <c r="M111" s="16"/>
      <c r="N111" s="16"/>
      <c r="O111" s="16"/>
      <c r="P111" s="16"/>
      <c r="Q111" s="16"/>
      <c r="R111" s="16"/>
      <c r="S111" s="16"/>
      <c r="T111" s="16"/>
      <c r="U111" s="16"/>
    </row>
    <row r="112" spans="1:21" ht="15.75">
      <c r="A112" s="16"/>
      <c r="B112" s="16"/>
      <c r="C112" s="16"/>
      <c r="D112" s="16"/>
      <c r="E112" s="17"/>
      <c r="F112" s="17"/>
      <c r="G112" s="17"/>
      <c r="H112" s="17"/>
      <c r="I112" s="17"/>
      <c r="J112" s="17"/>
      <c r="K112" s="16"/>
      <c r="L112" s="16"/>
      <c r="M112" s="16"/>
      <c r="N112" s="16"/>
      <c r="O112" s="16"/>
      <c r="P112" s="16"/>
      <c r="Q112" s="16"/>
      <c r="R112" s="16"/>
      <c r="S112" s="16"/>
      <c r="T112" s="16"/>
      <c r="U112" s="16"/>
    </row>
    <row r="113" spans="1:21" ht="15.75">
      <c r="A113" s="19" t="s">
        <v>67</v>
      </c>
      <c r="B113" s="16"/>
      <c r="C113" s="16"/>
      <c r="D113" s="16"/>
      <c r="E113" s="17"/>
      <c r="F113" s="17"/>
      <c r="G113" s="17"/>
      <c r="H113" s="17"/>
      <c r="I113" s="17"/>
      <c r="J113" s="17"/>
      <c r="K113" s="16"/>
      <c r="L113" s="16"/>
      <c r="M113" s="16"/>
      <c r="N113" s="16"/>
      <c r="O113" s="16"/>
      <c r="P113" s="16"/>
      <c r="Q113" s="16"/>
      <c r="R113" s="16"/>
      <c r="S113" s="16"/>
      <c r="T113" s="16"/>
      <c r="U113" s="16"/>
    </row>
    <row r="114" spans="1:21" ht="15.75">
      <c r="A114" s="16"/>
      <c r="B114" s="16"/>
      <c r="C114" s="16"/>
      <c r="D114" s="16"/>
      <c r="E114" s="17"/>
      <c r="F114" s="17"/>
      <c r="G114" s="17"/>
      <c r="H114" s="17"/>
      <c r="I114" s="17"/>
      <c r="J114" s="17"/>
      <c r="K114" s="16"/>
      <c r="L114" s="16"/>
      <c r="M114" s="16"/>
      <c r="N114" s="16"/>
      <c r="O114" s="16"/>
      <c r="P114" s="16"/>
      <c r="Q114" s="16"/>
      <c r="R114" s="16"/>
      <c r="S114" s="16"/>
      <c r="T114" s="16"/>
      <c r="U114" s="16"/>
    </row>
    <row r="115" spans="1:21" ht="15.75">
      <c r="A115" s="16" t="s">
        <v>68</v>
      </c>
      <c r="B115" s="16"/>
      <c r="C115" s="16"/>
      <c r="D115" s="16"/>
      <c r="E115" s="17"/>
      <c r="F115" s="17"/>
      <c r="G115" s="17"/>
      <c r="H115" s="17"/>
      <c r="I115" s="17"/>
      <c r="J115" s="17"/>
      <c r="K115" s="16"/>
      <c r="L115" s="16"/>
      <c r="M115" s="16"/>
      <c r="N115" s="16"/>
      <c r="O115" s="16"/>
      <c r="P115" s="16"/>
      <c r="Q115" s="16"/>
      <c r="R115" s="16"/>
      <c r="S115" s="16"/>
      <c r="T115" s="16"/>
      <c r="U115" s="16"/>
    </row>
    <row r="116" spans="1:21" ht="15.75">
      <c r="A116" s="16" t="s">
        <v>69</v>
      </c>
      <c r="B116" s="16"/>
      <c r="C116" s="16"/>
      <c r="D116" s="16"/>
      <c r="E116" s="17"/>
      <c r="F116" s="17"/>
      <c r="G116" s="17"/>
      <c r="H116" s="17"/>
      <c r="I116" s="17"/>
      <c r="J116" s="17"/>
      <c r="K116" s="16"/>
      <c r="L116" s="16"/>
      <c r="M116" s="16"/>
      <c r="N116" s="16"/>
      <c r="O116" s="16"/>
      <c r="P116" s="16"/>
      <c r="Q116" s="16"/>
      <c r="R116" s="16"/>
      <c r="S116" s="16"/>
      <c r="T116" s="16"/>
      <c r="U116" s="16"/>
    </row>
    <row r="117" spans="1:21" ht="15.75">
      <c r="A117" s="16" t="s">
        <v>70</v>
      </c>
      <c r="B117" s="16"/>
      <c r="C117" s="16"/>
      <c r="D117" s="16"/>
      <c r="E117" s="17"/>
      <c r="F117" s="17"/>
      <c r="G117" s="17"/>
      <c r="H117" s="17"/>
      <c r="I117" s="17"/>
      <c r="J117" s="17"/>
      <c r="K117" s="16"/>
      <c r="L117" s="16"/>
      <c r="M117" s="16"/>
      <c r="N117" s="16"/>
      <c r="O117" s="16"/>
      <c r="P117" s="16"/>
      <c r="Q117" s="16"/>
      <c r="R117" s="16"/>
      <c r="S117" s="16"/>
      <c r="T117" s="16"/>
      <c r="U117" s="16"/>
    </row>
    <row r="118" spans="1:21" ht="15.75">
      <c r="A118" s="16"/>
      <c r="B118" s="16"/>
      <c r="C118" s="16"/>
      <c r="D118" s="16"/>
      <c r="E118" s="17"/>
      <c r="F118" s="17"/>
      <c r="G118" s="17"/>
      <c r="H118" s="17"/>
      <c r="I118" s="17"/>
      <c r="J118" s="17"/>
      <c r="K118" s="16"/>
      <c r="L118" s="16"/>
      <c r="M118" s="16"/>
      <c r="N118" s="16"/>
      <c r="O118" s="16"/>
      <c r="P118" s="16"/>
      <c r="Q118" s="16"/>
      <c r="R118" s="16"/>
      <c r="S118" s="16"/>
      <c r="T118" s="16"/>
      <c r="U118" s="16"/>
    </row>
    <row r="119" ht="14.25"/>
    <row r="120" ht="15.75">
      <c r="A120" s="20" t="s">
        <v>71</v>
      </c>
    </row>
    <row r="121" ht="15.75">
      <c r="A121" s="17"/>
    </row>
    <row r="122" ht="15.75">
      <c r="A122" s="17" t="s">
        <v>72</v>
      </c>
    </row>
    <row r="123" ht="15.75">
      <c r="A123" s="17" t="s">
        <v>73</v>
      </c>
    </row>
    <row r="124" ht="15.75">
      <c r="A124" s="17"/>
    </row>
    <row r="125" ht="15.75">
      <c r="A125" s="21" t="s">
        <v>74</v>
      </c>
    </row>
    <row r="126" ht="15.75">
      <c r="A126" s="17" t="s">
        <v>75</v>
      </c>
    </row>
    <row r="127" ht="15.75">
      <c r="A127" s="17" t="s">
        <v>76</v>
      </c>
    </row>
    <row r="128" ht="14.25"/>
    <row r="129" spans="9:11" ht="15.75">
      <c r="I129" s="17"/>
      <c r="J129" s="17"/>
      <c r="K129" s="16"/>
    </row>
    <row r="130" spans="1:11" ht="15.75">
      <c r="A130" s="20" t="s">
        <v>77</v>
      </c>
      <c r="B130" s="17"/>
      <c r="I130" s="17"/>
      <c r="J130" s="17"/>
      <c r="K130" s="16"/>
    </row>
    <row r="131" spans="1:21" ht="15.75">
      <c r="A131" s="17"/>
      <c r="B131" s="17"/>
      <c r="I131" s="17"/>
      <c r="J131" s="17"/>
      <c r="K131" s="16"/>
      <c r="L131" s="16"/>
      <c r="M131" s="16"/>
      <c r="N131" s="16"/>
      <c r="O131" s="16"/>
      <c r="P131" s="16"/>
      <c r="Q131" s="16"/>
      <c r="R131" s="16"/>
      <c r="S131" s="16"/>
      <c r="T131" s="16"/>
      <c r="U131" s="16"/>
    </row>
    <row r="132" spans="1:21" ht="18">
      <c r="A132" s="22" t="s">
        <v>78</v>
      </c>
      <c r="B132" s="17"/>
      <c r="I132" s="17"/>
      <c r="J132" s="17"/>
      <c r="K132" s="16"/>
      <c r="L132" s="16"/>
      <c r="M132" s="16"/>
      <c r="N132" s="16"/>
      <c r="O132" s="16"/>
      <c r="P132" s="16"/>
      <c r="Q132" s="16"/>
      <c r="R132" s="16"/>
      <c r="S132" s="16"/>
      <c r="T132" s="16"/>
      <c r="U132" s="16"/>
    </row>
    <row r="133" spans="2:21" ht="15.75">
      <c r="B133" s="17"/>
      <c r="I133" s="17"/>
      <c r="J133" s="17"/>
      <c r="K133" s="16"/>
      <c r="L133" s="16"/>
      <c r="M133" s="16"/>
      <c r="N133" s="16"/>
      <c r="O133" s="16"/>
      <c r="P133" s="16"/>
      <c r="Q133" s="16"/>
      <c r="R133" s="16"/>
      <c r="S133" s="16"/>
      <c r="T133" s="16"/>
      <c r="U133" s="16"/>
    </row>
    <row r="134" spans="1:21" ht="15.75">
      <c r="A134" s="17" t="s">
        <v>79</v>
      </c>
      <c r="B134" s="17"/>
      <c r="I134" s="17"/>
      <c r="J134" s="17"/>
      <c r="K134" s="16"/>
      <c r="L134" s="16"/>
      <c r="M134" s="16"/>
      <c r="N134" s="16"/>
      <c r="O134" s="16"/>
      <c r="P134" s="16"/>
      <c r="Q134" s="16"/>
      <c r="R134" s="16"/>
      <c r="S134" s="16"/>
      <c r="T134" s="16"/>
      <c r="U134" s="16"/>
    </row>
    <row r="135" spans="1:21" ht="15.75">
      <c r="A135" s="17" t="s">
        <v>80</v>
      </c>
      <c r="B135" s="17"/>
      <c r="I135" s="17"/>
      <c r="J135" s="17"/>
      <c r="K135" s="16"/>
      <c r="L135" s="16"/>
      <c r="M135" s="16"/>
      <c r="N135" s="16"/>
      <c r="O135" s="16"/>
      <c r="P135" s="16"/>
      <c r="Q135" s="16"/>
      <c r="R135" s="16"/>
      <c r="S135" s="16"/>
      <c r="T135" s="16"/>
      <c r="U135" s="16"/>
    </row>
    <row r="136" spans="1:21" ht="15.75">
      <c r="A136" s="17"/>
      <c r="B136" s="17"/>
      <c r="I136" s="17"/>
      <c r="J136" s="17"/>
      <c r="K136" s="16"/>
      <c r="L136" s="16"/>
      <c r="M136" s="16"/>
      <c r="N136" s="16"/>
      <c r="O136" s="16"/>
      <c r="P136" s="16"/>
      <c r="Q136" s="16"/>
      <c r="R136" s="16"/>
      <c r="S136" s="16"/>
      <c r="T136" s="16"/>
      <c r="U136" s="16"/>
    </row>
    <row r="137" spans="1:21" ht="15.75">
      <c r="A137" s="23" t="s">
        <v>81</v>
      </c>
      <c r="B137" s="11"/>
      <c r="C137" s="23" t="s">
        <v>82</v>
      </c>
      <c r="D137" s="11"/>
      <c r="E137" s="11"/>
      <c r="I137" s="17"/>
      <c r="J137" s="17"/>
      <c r="K137" s="16"/>
      <c r="L137" s="16"/>
      <c r="M137" s="16"/>
      <c r="N137" s="16"/>
      <c r="O137" s="16"/>
      <c r="P137" s="16"/>
      <c r="Q137" s="16"/>
      <c r="R137" s="16"/>
      <c r="S137" s="16"/>
      <c r="T137" s="16"/>
      <c r="U137" s="16"/>
    </row>
    <row r="138" spans="1:21" ht="15.75">
      <c r="A138" s="23"/>
      <c r="B138" s="11"/>
      <c r="C138" s="23"/>
      <c r="D138" s="11"/>
      <c r="E138" s="11"/>
      <c r="I138" s="17"/>
      <c r="J138" s="17"/>
      <c r="K138" s="16"/>
      <c r="L138" s="16"/>
      <c r="M138" s="16"/>
      <c r="N138" s="16"/>
      <c r="O138" s="16"/>
      <c r="P138" s="16"/>
      <c r="Q138" s="16"/>
      <c r="R138" s="16"/>
      <c r="S138" s="16"/>
      <c r="T138" s="16"/>
      <c r="U138" s="16"/>
    </row>
    <row r="139" spans="1:21" ht="15.75">
      <c r="A139" s="23" t="s">
        <v>83</v>
      </c>
      <c r="B139" s="17"/>
      <c r="C139" s="17" t="s">
        <v>84</v>
      </c>
      <c r="I139" s="17"/>
      <c r="J139" s="17"/>
      <c r="K139" s="16"/>
      <c r="L139" s="16"/>
      <c r="M139" s="16"/>
      <c r="N139" s="16"/>
      <c r="O139" s="16"/>
      <c r="P139" s="16"/>
      <c r="Q139" s="16"/>
      <c r="R139" s="16"/>
      <c r="S139" s="16"/>
      <c r="T139" s="16"/>
      <c r="U139" s="16"/>
    </row>
    <row r="140" spans="1:21" ht="15.75">
      <c r="A140" s="17"/>
      <c r="B140" s="17"/>
      <c r="C140" s="16" t="s">
        <v>85</v>
      </c>
      <c r="I140" s="17"/>
      <c r="J140" s="17"/>
      <c r="K140" s="16"/>
      <c r="L140" s="16"/>
      <c r="M140" s="16"/>
      <c r="N140" s="16"/>
      <c r="O140" s="16"/>
      <c r="P140" s="16"/>
      <c r="Q140" s="16"/>
      <c r="R140" s="16"/>
      <c r="S140" s="16"/>
      <c r="T140" s="16"/>
      <c r="U140" s="16"/>
    </row>
    <row r="141" spans="2:21" ht="15.75">
      <c r="B141" s="17"/>
      <c r="C141" s="16" t="s">
        <v>86</v>
      </c>
      <c r="E141" s="17"/>
      <c r="G141" s="17"/>
      <c r="H141" s="17"/>
      <c r="I141" s="17"/>
      <c r="J141" s="17"/>
      <c r="K141" s="16"/>
      <c r="L141" s="16"/>
      <c r="M141" s="16"/>
      <c r="N141" s="16"/>
      <c r="O141" s="16"/>
      <c r="P141" s="16"/>
      <c r="Q141" s="16"/>
      <c r="R141" s="16"/>
      <c r="S141" s="16"/>
      <c r="T141" s="16"/>
      <c r="U141" s="16"/>
    </row>
    <row r="142" spans="2:21" ht="15.75">
      <c r="B142" s="16"/>
      <c r="C142" s="16" t="s">
        <v>87</v>
      </c>
      <c r="D142" s="16"/>
      <c r="E142" s="17"/>
      <c r="G142" s="17"/>
      <c r="H142" s="17"/>
      <c r="I142" s="17"/>
      <c r="J142" s="17"/>
      <c r="K142" s="16"/>
      <c r="L142" s="16"/>
      <c r="M142" s="16"/>
      <c r="N142" s="16"/>
      <c r="O142" s="16"/>
      <c r="P142" s="16"/>
      <c r="Q142" s="16"/>
      <c r="R142" s="16"/>
      <c r="S142" s="16"/>
      <c r="T142" s="16"/>
      <c r="U142" s="16"/>
    </row>
    <row r="143" spans="2:21" ht="15.75">
      <c r="B143" s="16"/>
      <c r="C143" s="16" t="s">
        <v>88</v>
      </c>
      <c r="D143" s="16"/>
      <c r="E143" s="17"/>
      <c r="G143" s="17"/>
      <c r="H143" s="17"/>
      <c r="I143" s="17"/>
      <c r="J143" s="17"/>
      <c r="K143" s="16"/>
      <c r="L143" s="16"/>
      <c r="M143" s="16"/>
      <c r="N143" s="16"/>
      <c r="O143" s="16"/>
      <c r="P143" s="16"/>
      <c r="Q143" s="16"/>
      <c r="R143" s="16"/>
      <c r="S143" s="16"/>
      <c r="T143" s="16"/>
      <c r="U143" s="16"/>
    </row>
    <row r="144" spans="2:21" ht="15.75">
      <c r="B144" s="16"/>
      <c r="C144" s="16" t="s">
        <v>89</v>
      </c>
      <c r="D144" s="16"/>
      <c r="E144" s="17"/>
      <c r="G144" s="17"/>
      <c r="H144" s="17"/>
      <c r="I144" s="17"/>
      <c r="J144" s="17"/>
      <c r="K144" s="16"/>
      <c r="L144" s="16"/>
      <c r="M144" s="16"/>
      <c r="N144" s="16"/>
      <c r="O144" s="16"/>
      <c r="P144" s="16"/>
      <c r="Q144" s="16"/>
      <c r="R144" s="16"/>
      <c r="S144" s="16"/>
      <c r="T144" s="16"/>
      <c r="U144" s="16"/>
    </row>
    <row r="145" spans="2:21" ht="15.75">
      <c r="B145" s="16"/>
      <c r="C145" s="16" t="s">
        <v>90</v>
      </c>
      <c r="D145" s="16"/>
      <c r="E145" s="17"/>
      <c r="G145" s="17"/>
      <c r="H145" s="17"/>
      <c r="I145" s="17"/>
      <c r="J145" s="17"/>
      <c r="K145" s="16"/>
      <c r="L145" s="16"/>
      <c r="M145" s="16"/>
      <c r="N145" s="16"/>
      <c r="O145" s="16"/>
      <c r="P145" s="16"/>
      <c r="Q145" s="16"/>
      <c r="R145" s="16"/>
      <c r="S145" s="16"/>
      <c r="T145" s="16"/>
      <c r="U145" s="16"/>
    </row>
    <row r="146" spans="2:21" ht="15.75">
      <c r="B146" s="16"/>
      <c r="C146" s="16" t="s">
        <v>91</v>
      </c>
      <c r="D146" s="16"/>
      <c r="E146" s="17"/>
      <c r="G146" s="17"/>
      <c r="H146" s="17"/>
      <c r="I146" s="17"/>
      <c r="J146" s="17"/>
      <c r="K146" s="16"/>
      <c r="L146" s="16"/>
      <c r="M146" s="16"/>
      <c r="N146" s="16"/>
      <c r="O146" s="16"/>
      <c r="P146" s="16"/>
      <c r="Q146" s="16"/>
      <c r="R146" s="16"/>
      <c r="S146" s="16"/>
      <c r="T146" s="16"/>
      <c r="U146" s="16"/>
    </row>
    <row r="147" spans="2:21" ht="15.75">
      <c r="B147" s="16"/>
      <c r="C147" s="16" t="s">
        <v>92</v>
      </c>
      <c r="D147" s="16"/>
      <c r="E147" s="17"/>
      <c r="G147" s="17"/>
      <c r="H147" s="17"/>
      <c r="I147" s="17"/>
      <c r="J147" s="17"/>
      <c r="K147" s="16"/>
      <c r="L147" s="16"/>
      <c r="M147" s="16"/>
      <c r="N147" s="16"/>
      <c r="O147" s="16"/>
      <c r="P147" s="16"/>
      <c r="Q147" s="16"/>
      <c r="R147" s="16"/>
      <c r="S147" s="16"/>
      <c r="T147" s="16"/>
      <c r="U147" s="16"/>
    </row>
    <row r="148" spans="2:21" ht="15.75">
      <c r="B148" s="16"/>
      <c r="D148" s="16"/>
      <c r="E148" s="17"/>
      <c r="G148" s="17"/>
      <c r="H148" s="17"/>
      <c r="I148" s="17"/>
      <c r="J148" s="17"/>
      <c r="K148" s="16"/>
      <c r="L148" s="16"/>
      <c r="M148" s="16"/>
      <c r="N148" s="16"/>
      <c r="O148" s="16"/>
      <c r="P148" s="16"/>
      <c r="Q148" s="16"/>
      <c r="R148" s="16"/>
      <c r="S148" s="16"/>
      <c r="T148" s="16"/>
      <c r="U148" s="16"/>
    </row>
    <row r="149" spans="1:21" ht="15.75">
      <c r="A149" s="19" t="s">
        <v>93</v>
      </c>
      <c r="B149" s="16"/>
      <c r="C149" s="16" t="s">
        <v>94</v>
      </c>
      <c r="D149" s="16"/>
      <c r="E149" s="17"/>
      <c r="G149" s="17"/>
      <c r="H149" s="17"/>
      <c r="I149" s="17"/>
      <c r="J149" s="17"/>
      <c r="K149" s="16"/>
      <c r="L149" s="16"/>
      <c r="M149" s="16"/>
      <c r="N149" s="16"/>
      <c r="O149" s="16"/>
      <c r="P149" s="16"/>
      <c r="Q149" s="16"/>
      <c r="R149" s="16"/>
      <c r="S149" s="16"/>
      <c r="T149" s="16"/>
      <c r="U149" s="16"/>
    </row>
    <row r="150" spans="2:21" ht="15.75">
      <c r="B150" s="16"/>
      <c r="C150" s="16" t="s">
        <v>95</v>
      </c>
      <c r="D150" s="16"/>
      <c r="E150" s="17"/>
      <c r="G150" s="17"/>
      <c r="H150" s="17"/>
      <c r="I150" s="17"/>
      <c r="J150" s="17"/>
      <c r="K150" s="16"/>
      <c r="L150" s="16"/>
      <c r="M150" s="16"/>
      <c r="N150" s="16"/>
      <c r="O150" s="16"/>
      <c r="P150" s="16"/>
      <c r="Q150" s="16"/>
      <c r="R150" s="16"/>
      <c r="S150" s="16"/>
      <c r="T150" s="16"/>
      <c r="U150" s="16"/>
    </row>
    <row r="151" spans="2:21" ht="15.75">
      <c r="B151" s="16"/>
      <c r="C151" s="16" t="s">
        <v>96</v>
      </c>
      <c r="D151" s="16"/>
      <c r="E151" s="17"/>
      <c r="G151" s="17"/>
      <c r="H151" s="17"/>
      <c r="I151" s="17"/>
      <c r="J151" s="17"/>
      <c r="K151" s="16"/>
      <c r="L151" s="16"/>
      <c r="M151" s="16"/>
      <c r="N151" s="16"/>
      <c r="O151" s="16"/>
      <c r="P151" s="16"/>
      <c r="Q151" s="16"/>
      <c r="R151" s="16"/>
      <c r="S151" s="16"/>
      <c r="T151" s="16"/>
      <c r="U151" s="16"/>
    </row>
    <row r="152" spans="2:21" ht="15.75">
      <c r="B152" s="16"/>
      <c r="C152" s="16" t="s">
        <v>97</v>
      </c>
      <c r="D152" s="16"/>
      <c r="E152" s="17"/>
      <c r="G152" s="17"/>
      <c r="H152" s="17"/>
      <c r="I152" s="17"/>
      <c r="J152" s="17"/>
      <c r="K152" s="16"/>
      <c r="L152" s="16"/>
      <c r="M152" s="16"/>
      <c r="N152" s="16"/>
      <c r="O152" s="16"/>
      <c r="P152" s="16"/>
      <c r="Q152" s="16"/>
      <c r="R152" s="16"/>
      <c r="S152" s="16"/>
      <c r="T152" s="16"/>
      <c r="U152" s="16"/>
    </row>
    <row r="153" spans="2:21" ht="15.75">
      <c r="B153" s="16"/>
      <c r="C153" s="16" t="s">
        <v>98</v>
      </c>
      <c r="D153" s="16"/>
      <c r="E153" s="17"/>
      <c r="G153" s="17"/>
      <c r="H153" s="17"/>
      <c r="I153" s="17"/>
      <c r="J153" s="17"/>
      <c r="K153" s="16"/>
      <c r="L153" s="16"/>
      <c r="M153" s="16"/>
      <c r="N153" s="16"/>
      <c r="O153" s="16"/>
      <c r="P153" s="16"/>
      <c r="Q153" s="16"/>
      <c r="R153" s="16"/>
      <c r="S153" s="16"/>
      <c r="T153" s="16"/>
      <c r="U153" s="16"/>
    </row>
    <row r="154" spans="2:21" ht="15.75">
      <c r="B154" s="16"/>
      <c r="C154" s="16" t="s">
        <v>99</v>
      </c>
      <c r="D154" s="16"/>
      <c r="E154" s="17"/>
      <c r="G154" s="17"/>
      <c r="H154" s="17"/>
      <c r="I154" s="17"/>
      <c r="J154" s="17"/>
      <c r="K154" s="16"/>
      <c r="L154" s="16"/>
      <c r="M154" s="16"/>
      <c r="N154" s="16"/>
      <c r="O154" s="16"/>
      <c r="P154" s="16"/>
      <c r="Q154" s="16"/>
      <c r="R154" s="16"/>
      <c r="S154" s="16"/>
      <c r="T154" s="16"/>
      <c r="U154" s="16"/>
    </row>
    <row r="155" spans="2:21" ht="15.75">
      <c r="B155" s="16"/>
      <c r="D155" s="16"/>
      <c r="E155" s="17"/>
      <c r="G155" s="17"/>
      <c r="H155" s="17"/>
      <c r="I155" s="17"/>
      <c r="J155" s="17"/>
      <c r="K155" s="16"/>
      <c r="L155" s="16"/>
      <c r="M155" s="16"/>
      <c r="N155" s="16"/>
      <c r="O155" s="16"/>
      <c r="P155" s="16"/>
      <c r="Q155" s="16"/>
      <c r="R155" s="16"/>
      <c r="S155" s="16"/>
      <c r="T155" s="16"/>
      <c r="U155" s="16"/>
    </row>
    <row r="156" spans="1:21" ht="15.75">
      <c r="A156" s="19" t="s">
        <v>100</v>
      </c>
      <c r="B156" s="16"/>
      <c r="C156" s="16" t="s">
        <v>101</v>
      </c>
      <c r="D156" s="16"/>
      <c r="E156" s="17"/>
      <c r="G156" s="17"/>
      <c r="H156" s="17"/>
      <c r="I156" s="17"/>
      <c r="J156" s="17"/>
      <c r="K156" s="16"/>
      <c r="L156" s="16"/>
      <c r="M156" s="16"/>
      <c r="N156" s="16"/>
      <c r="O156" s="16"/>
      <c r="P156" s="16"/>
      <c r="Q156" s="16"/>
      <c r="R156" s="16"/>
      <c r="S156" s="16"/>
      <c r="T156" s="16"/>
      <c r="U156" s="16"/>
    </row>
    <row r="157" spans="1:21" ht="15.75">
      <c r="A157" s="16"/>
      <c r="B157" s="16"/>
      <c r="C157" s="16" t="s">
        <v>102</v>
      </c>
      <c r="D157" s="16"/>
      <c r="E157" s="17"/>
      <c r="G157" s="17"/>
      <c r="H157" s="17"/>
      <c r="I157" s="17"/>
      <c r="J157" s="17"/>
      <c r="K157" s="16"/>
      <c r="L157" s="16"/>
      <c r="M157" s="16"/>
      <c r="N157" s="16"/>
      <c r="O157" s="16"/>
      <c r="P157" s="16"/>
      <c r="Q157" s="16"/>
      <c r="R157" s="16"/>
      <c r="S157" s="16"/>
      <c r="T157" s="16"/>
      <c r="U157" s="16"/>
    </row>
    <row r="158" spans="2:21" ht="15.75">
      <c r="B158" s="16"/>
      <c r="D158" s="16"/>
      <c r="E158" s="17"/>
      <c r="G158" s="17"/>
      <c r="H158" s="17"/>
      <c r="I158" s="17"/>
      <c r="J158" s="17"/>
      <c r="K158" s="16"/>
      <c r="L158" s="16"/>
      <c r="M158" s="16"/>
      <c r="N158" s="16"/>
      <c r="O158" s="16"/>
      <c r="P158" s="16"/>
      <c r="Q158" s="16"/>
      <c r="R158" s="16"/>
      <c r="S158" s="16"/>
      <c r="T158" s="16"/>
      <c r="U158" s="16"/>
    </row>
    <row r="159" spans="1:21" ht="15.75">
      <c r="A159" s="19" t="s">
        <v>103</v>
      </c>
      <c r="B159" s="16"/>
      <c r="C159" s="16" t="s">
        <v>104</v>
      </c>
      <c r="D159" s="16"/>
      <c r="E159" s="17"/>
      <c r="G159" s="17"/>
      <c r="H159" s="17"/>
      <c r="I159" s="17"/>
      <c r="J159" s="17"/>
      <c r="K159" s="16"/>
      <c r="L159" s="16"/>
      <c r="M159" s="16"/>
      <c r="N159" s="16"/>
      <c r="O159" s="16"/>
      <c r="P159" s="16"/>
      <c r="Q159" s="16"/>
      <c r="R159" s="16"/>
      <c r="S159" s="16"/>
      <c r="T159" s="16"/>
      <c r="U159" s="16"/>
    </row>
    <row r="160" spans="2:21" ht="15.75">
      <c r="B160" s="16"/>
      <c r="C160" s="16" t="s">
        <v>105</v>
      </c>
      <c r="D160" s="16"/>
      <c r="E160" s="17"/>
      <c r="G160" s="17"/>
      <c r="H160" s="17"/>
      <c r="I160" s="17"/>
      <c r="J160" s="17"/>
      <c r="K160" s="16"/>
      <c r="L160" s="16"/>
      <c r="M160" s="16"/>
      <c r="N160" s="16"/>
      <c r="O160" s="16"/>
      <c r="P160" s="16"/>
      <c r="Q160" s="16"/>
      <c r="R160" s="16"/>
      <c r="S160" s="16"/>
      <c r="T160" s="16"/>
      <c r="U160" s="16"/>
    </row>
    <row r="161" spans="2:21" ht="15.75">
      <c r="B161" s="16"/>
      <c r="C161" s="16" t="s">
        <v>106</v>
      </c>
      <c r="D161" s="16"/>
      <c r="E161" s="17"/>
      <c r="G161" s="17"/>
      <c r="H161" s="17"/>
      <c r="I161" s="17"/>
      <c r="J161" s="17"/>
      <c r="K161" s="16"/>
      <c r="L161" s="16"/>
      <c r="M161" s="16"/>
      <c r="N161" s="16"/>
      <c r="O161" s="16"/>
      <c r="P161" s="16"/>
      <c r="Q161" s="16"/>
      <c r="R161" s="16"/>
      <c r="S161" s="16"/>
      <c r="T161" s="16"/>
      <c r="U161" s="16"/>
    </row>
    <row r="162" spans="2:21" ht="15.75">
      <c r="B162" s="16"/>
      <c r="C162" s="16" t="s">
        <v>107</v>
      </c>
      <c r="D162" s="16"/>
      <c r="E162" s="17"/>
      <c r="G162" s="17"/>
      <c r="H162" s="17"/>
      <c r="I162" s="17"/>
      <c r="J162" s="17"/>
      <c r="K162" s="16"/>
      <c r="L162" s="16"/>
      <c r="M162" s="16"/>
      <c r="N162" s="16"/>
      <c r="O162" s="16"/>
      <c r="P162" s="16"/>
      <c r="Q162" s="16"/>
      <c r="R162" s="16"/>
      <c r="S162" s="16"/>
      <c r="T162" s="16"/>
      <c r="U162" s="16"/>
    </row>
    <row r="163" spans="2:21" ht="15.75">
      <c r="B163" s="16"/>
      <c r="C163" s="16" t="s">
        <v>108</v>
      </c>
      <c r="D163" s="16"/>
      <c r="E163" s="17"/>
      <c r="G163" s="17"/>
      <c r="H163" s="17"/>
      <c r="I163" s="17"/>
      <c r="J163" s="17"/>
      <c r="K163" s="16"/>
      <c r="L163" s="16"/>
      <c r="M163" s="16"/>
      <c r="N163" s="16"/>
      <c r="O163" s="16"/>
      <c r="P163" s="16"/>
      <c r="Q163" s="16"/>
      <c r="R163" s="16"/>
      <c r="S163" s="16"/>
      <c r="T163" s="16"/>
      <c r="U163" s="16"/>
    </row>
    <row r="164" spans="2:21" ht="15.75">
      <c r="B164" s="16"/>
      <c r="C164" s="16"/>
      <c r="D164" s="16"/>
      <c r="E164" s="17"/>
      <c r="G164" s="17"/>
      <c r="H164" s="17"/>
      <c r="I164" s="17"/>
      <c r="J164" s="17"/>
      <c r="K164" s="16"/>
      <c r="L164" s="16"/>
      <c r="M164" s="16"/>
      <c r="N164" s="16"/>
      <c r="O164" s="16"/>
      <c r="P164" s="16"/>
      <c r="Q164" s="16"/>
      <c r="R164" s="16"/>
      <c r="S164" s="16"/>
      <c r="T164" s="16"/>
      <c r="U164" s="16"/>
    </row>
    <row r="165" spans="1:21" ht="15.75">
      <c r="A165" s="16" t="s">
        <v>109</v>
      </c>
      <c r="B165" s="16"/>
      <c r="D165" s="16"/>
      <c r="E165" s="17"/>
      <c r="G165" s="17"/>
      <c r="H165" s="17"/>
      <c r="I165" s="17"/>
      <c r="J165" s="17"/>
      <c r="K165" s="16"/>
      <c r="L165" s="16"/>
      <c r="M165" s="16"/>
      <c r="N165" s="16"/>
      <c r="O165" s="16"/>
      <c r="P165" s="16"/>
      <c r="Q165" s="16"/>
      <c r="R165" s="16"/>
      <c r="S165" s="16"/>
      <c r="T165" s="16"/>
      <c r="U165" s="16"/>
    </row>
  </sheetData>
  <sheetProtection selectLockedCells="1" selectUnlockedCells="1"/>
  <mergeCells count="1">
    <mergeCell ref="A1:J3"/>
  </mergeCells>
  <hyperlinks>
    <hyperlink ref="A50" r:id="rId1" display="https://agreste.agriculture.gouv.fr/agreste-saiku/rest/saiku/api/query/Cultures%20d%C3%A9velopp%C3%A9es%20(hors%20fourrage,%20prairies,%20fruits,%20fleurs%20et%20vigne)/export/ods/flat?exportname=SAANR_DEVELOPPE_2.ods"/>
  </hyperlink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tabColor indexed="10"/>
  </sheetPr>
  <dimension ref="A1:IV36"/>
  <sheetViews>
    <sheetView workbookViewId="0" topLeftCell="A1">
      <selection activeCell="AP1" sqref="AP1"/>
    </sheetView>
  </sheetViews>
  <sheetFormatPr defaultColWidth="9.140625" defaultRowHeight="12.75"/>
  <cols>
    <col min="1" max="1" width="38.7109375" style="142" customWidth="1"/>
    <col min="2" max="2" width="3.00390625" style="0" customWidth="1"/>
    <col min="3" max="6" width="11.421875" style="142" customWidth="1"/>
    <col min="7" max="7" width="3.00390625" style="0" customWidth="1"/>
    <col min="8" max="11" width="11.421875" style="142" customWidth="1"/>
    <col min="12" max="12" width="3.00390625" style="0" customWidth="1"/>
    <col min="13" max="190" width="11.421875" style="142" customWidth="1"/>
    <col min="191" max="16384" width="11.421875" style="0" customWidth="1"/>
  </cols>
  <sheetData>
    <row r="1" spans="3:174" ht="15.75">
      <c r="C1" s="197" t="s">
        <v>3746</v>
      </c>
      <c r="D1" s="197"/>
      <c r="E1" s="197"/>
      <c r="F1" s="197"/>
      <c r="H1" s="198" t="s">
        <v>344</v>
      </c>
      <c r="I1" s="198"/>
      <c r="J1" s="198"/>
      <c r="K1" s="198"/>
      <c r="M1" s="342" t="s">
        <v>344</v>
      </c>
      <c r="N1" s="342"/>
      <c r="O1" s="342"/>
      <c r="P1" s="342"/>
      <c r="Q1" s="343" t="s">
        <v>344</v>
      </c>
      <c r="R1" s="343"/>
      <c r="S1" s="343"/>
      <c r="T1" s="343"/>
      <c r="U1" s="344" t="s">
        <v>344</v>
      </c>
      <c r="V1" s="344"/>
      <c r="W1" s="344"/>
      <c r="X1" s="344"/>
      <c r="Y1" s="345" t="s">
        <v>344</v>
      </c>
      <c r="Z1" s="345"/>
      <c r="AA1" s="345"/>
      <c r="AB1" s="345"/>
      <c r="AC1" s="346" t="s">
        <v>344</v>
      </c>
      <c r="AD1" s="346"/>
      <c r="AE1" s="346"/>
      <c r="AF1" s="346"/>
      <c r="AH1" s="165" t="s">
        <v>344</v>
      </c>
      <c r="AI1" s="165"/>
      <c r="AJ1" s="165"/>
      <c r="AK1" s="165"/>
      <c r="AL1" s="165" t="s">
        <v>345</v>
      </c>
      <c r="AM1" s="165"/>
      <c r="AN1" s="165"/>
      <c r="AO1" s="165"/>
      <c r="AP1" s="165" t="s">
        <v>345</v>
      </c>
      <c r="AQ1" s="165"/>
      <c r="AR1" s="165"/>
      <c r="AS1" s="165"/>
      <c r="AT1" s="165" t="s">
        <v>345</v>
      </c>
      <c r="AU1" s="165"/>
      <c r="AV1" s="165"/>
      <c r="AW1" s="165"/>
      <c r="AX1" s="165" t="s">
        <v>345</v>
      </c>
      <c r="AY1" s="165"/>
      <c r="AZ1" s="165"/>
      <c r="BA1" s="165"/>
      <c r="BB1" s="165" t="s">
        <v>345</v>
      </c>
      <c r="BC1" s="165"/>
      <c r="BD1" s="165"/>
      <c r="BE1" s="165"/>
      <c r="BF1" s="165" t="s">
        <v>345</v>
      </c>
      <c r="BG1" s="165"/>
      <c r="BH1" s="165"/>
      <c r="BI1" s="165"/>
      <c r="BJ1" s="165" t="s">
        <v>345</v>
      </c>
      <c r="BK1" s="165"/>
      <c r="BL1" s="165"/>
      <c r="BM1" s="165"/>
      <c r="BN1" s="165" t="s">
        <v>345</v>
      </c>
      <c r="BO1" s="165"/>
      <c r="BP1" s="165"/>
      <c r="BQ1" s="165"/>
      <c r="BR1" s="165" t="s">
        <v>345</v>
      </c>
      <c r="BS1" s="165"/>
      <c r="BT1" s="165"/>
      <c r="BU1" s="165"/>
      <c r="BV1" s="165" t="s">
        <v>345</v>
      </c>
      <c r="BW1" s="165"/>
      <c r="BX1" s="165"/>
      <c r="BY1" s="165"/>
      <c r="BZ1" s="165" t="s">
        <v>345</v>
      </c>
      <c r="CA1" s="165"/>
      <c r="CB1" s="165"/>
      <c r="CC1" s="165"/>
      <c r="CD1" s="165" t="s">
        <v>345</v>
      </c>
      <c r="CE1" s="165"/>
      <c r="CF1" s="165"/>
      <c r="CG1" s="165"/>
      <c r="CH1" s="165" t="s">
        <v>345</v>
      </c>
      <c r="CI1" s="165"/>
      <c r="CJ1" s="165"/>
      <c r="CK1" s="165"/>
      <c r="CL1" s="165" t="s">
        <v>345</v>
      </c>
      <c r="CM1" s="165"/>
      <c r="CN1" s="165"/>
      <c r="CO1" s="165"/>
      <c r="CP1" s="165" t="s">
        <v>345</v>
      </c>
      <c r="CQ1" s="165"/>
      <c r="CR1" s="165"/>
      <c r="CS1" s="165"/>
      <c r="CT1" s="165" t="s">
        <v>345</v>
      </c>
      <c r="CU1" s="165"/>
      <c r="CV1" s="165"/>
      <c r="CW1" s="165"/>
      <c r="CY1" s="165" t="s">
        <v>346</v>
      </c>
      <c r="CZ1" s="165"/>
      <c r="DA1" s="165"/>
      <c r="DB1" s="165"/>
      <c r="DC1" s="159" t="s">
        <v>346</v>
      </c>
      <c r="DD1" s="159" t="s">
        <v>346</v>
      </c>
      <c r="DE1" s="159" t="s">
        <v>346</v>
      </c>
      <c r="DF1" s="159" t="s">
        <v>346</v>
      </c>
      <c r="DG1" s="159" t="s">
        <v>346</v>
      </c>
      <c r="DH1" s="159" t="s">
        <v>346</v>
      </c>
      <c r="DI1" s="159" t="s">
        <v>346</v>
      </c>
      <c r="DJ1" s="159" t="s">
        <v>346</v>
      </c>
      <c r="DK1" s="159" t="s">
        <v>346</v>
      </c>
      <c r="DL1" s="159" t="s">
        <v>346</v>
      </c>
      <c r="DM1" s="159" t="s">
        <v>346</v>
      </c>
      <c r="DN1" s="159" t="s">
        <v>346</v>
      </c>
      <c r="DO1" s="159" t="s">
        <v>346</v>
      </c>
      <c r="DP1" s="159" t="s">
        <v>346</v>
      </c>
      <c r="DQ1" s="159" t="s">
        <v>346</v>
      </c>
      <c r="DR1" s="159" t="s">
        <v>346</v>
      </c>
      <c r="DS1" s="159" t="s">
        <v>346</v>
      </c>
      <c r="DT1" s="159" t="s">
        <v>346</v>
      </c>
      <c r="DU1" s="159" t="s">
        <v>346</v>
      </c>
      <c r="DV1" s="159" t="s">
        <v>346</v>
      </c>
      <c r="DW1" s="159" t="s">
        <v>346</v>
      </c>
      <c r="DX1" s="159" t="s">
        <v>346</v>
      </c>
      <c r="DY1" s="159" t="s">
        <v>346</v>
      </c>
      <c r="DZ1" s="159" t="s">
        <v>346</v>
      </c>
      <c r="EA1" s="159" t="s">
        <v>346</v>
      </c>
      <c r="EB1" s="159" t="s">
        <v>346</v>
      </c>
      <c r="EC1" s="159" t="s">
        <v>346</v>
      </c>
      <c r="ED1" s="159" t="s">
        <v>346</v>
      </c>
      <c r="EE1" s="159" t="s">
        <v>346</v>
      </c>
      <c r="EF1" s="159" t="s">
        <v>346</v>
      </c>
      <c r="EG1" s="159" t="s">
        <v>346</v>
      </c>
      <c r="EH1" s="159" t="s">
        <v>346</v>
      </c>
      <c r="EI1" s="159" t="s">
        <v>346</v>
      </c>
      <c r="EJ1" s="159" t="s">
        <v>346</v>
      </c>
      <c r="EK1" s="159" t="s">
        <v>346</v>
      </c>
      <c r="EL1" s="159" t="s">
        <v>346</v>
      </c>
      <c r="EM1" s="159" t="s">
        <v>346</v>
      </c>
      <c r="EN1" s="159" t="s">
        <v>346</v>
      </c>
      <c r="EO1" s="159" t="s">
        <v>346</v>
      </c>
      <c r="EP1" s="159" t="s">
        <v>346</v>
      </c>
      <c r="EQ1" s="159" t="s">
        <v>346</v>
      </c>
      <c r="ER1" s="159" t="s">
        <v>346</v>
      </c>
      <c r="ES1" s="159" t="s">
        <v>346</v>
      </c>
      <c r="ET1" s="159" t="s">
        <v>346</v>
      </c>
      <c r="EU1" s="159" t="s">
        <v>346</v>
      </c>
      <c r="EV1" s="159" t="s">
        <v>346</v>
      </c>
      <c r="EW1" s="159" t="s">
        <v>346</v>
      </c>
      <c r="EX1" s="159" t="s">
        <v>346</v>
      </c>
      <c r="EY1" s="159" t="s">
        <v>346</v>
      </c>
      <c r="EZ1" s="159" t="s">
        <v>346</v>
      </c>
      <c r="FA1" s="159" t="s">
        <v>346</v>
      </c>
      <c r="FB1" s="159" t="s">
        <v>346</v>
      </c>
      <c r="FC1" s="159" t="s">
        <v>346</v>
      </c>
      <c r="FD1" s="159" t="s">
        <v>346</v>
      </c>
      <c r="FE1" s="159" t="s">
        <v>346</v>
      </c>
      <c r="FF1" s="159" t="s">
        <v>346</v>
      </c>
      <c r="FG1" s="159" t="s">
        <v>346</v>
      </c>
      <c r="FH1" s="159" t="s">
        <v>346</v>
      </c>
      <c r="FI1" s="159" t="s">
        <v>346</v>
      </c>
      <c r="FJ1" s="159" t="s">
        <v>346</v>
      </c>
      <c r="FK1" s="159" t="s">
        <v>346</v>
      </c>
      <c r="FL1" s="159" t="s">
        <v>346</v>
      </c>
      <c r="FM1" s="159" t="s">
        <v>346</v>
      </c>
      <c r="FN1" s="159" t="s">
        <v>346</v>
      </c>
      <c r="FO1" s="159" t="s">
        <v>346</v>
      </c>
      <c r="FP1" s="159" t="s">
        <v>346</v>
      </c>
      <c r="FQ1" s="159" t="s">
        <v>346</v>
      </c>
      <c r="FR1" s="159" t="s">
        <v>346</v>
      </c>
    </row>
    <row r="2" spans="34:176" ht="15.75">
      <c r="AH2" s="165" t="s">
        <v>243</v>
      </c>
      <c r="AI2" s="165"/>
      <c r="AJ2" s="165"/>
      <c r="AK2" s="165"/>
      <c r="AL2" s="165" t="s">
        <v>243</v>
      </c>
      <c r="AM2" s="165"/>
      <c r="AN2" s="165"/>
      <c r="AO2" s="165"/>
      <c r="CY2" s="165" t="s">
        <v>243</v>
      </c>
      <c r="CZ2" s="165"/>
      <c r="DA2" s="165"/>
      <c r="DB2" s="165"/>
      <c r="DC2" s="159" t="s">
        <v>243</v>
      </c>
      <c r="DD2" s="159" t="s">
        <v>243</v>
      </c>
      <c r="DE2" s="159" t="s">
        <v>243</v>
      </c>
      <c r="DF2" s="159" t="s">
        <v>243</v>
      </c>
      <c r="DG2" s="159" t="s">
        <v>243</v>
      </c>
      <c r="DH2" s="159" t="s">
        <v>243</v>
      </c>
      <c r="DI2" s="159" t="s">
        <v>243</v>
      </c>
      <c r="DJ2" s="159" t="s">
        <v>243</v>
      </c>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143"/>
      <c r="FT2" s="143"/>
    </row>
    <row r="3" spans="3:174" ht="15.75" customHeight="1">
      <c r="C3" s="197" t="s">
        <v>112</v>
      </c>
      <c r="D3" s="197"/>
      <c r="E3" s="197"/>
      <c r="F3" s="197"/>
      <c r="H3" s="198" t="s">
        <v>112</v>
      </c>
      <c r="I3" s="198"/>
      <c r="J3" s="198"/>
      <c r="K3" s="198"/>
      <c r="M3" s="348" t="s">
        <v>239</v>
      </c>
      <c r="N3" s="348"/>
      <c r="O3" s="348"/>
      <c r="P3" s="348"/>
      <c r="Q3" s="343" t="s">
        <v>240</v>
      </c>
      <c r="R3" s="343"/>
      <c r="S3" s="343"/>
      <c r="T3" s="343"/>
      <c r="U3" s="344" t="s">
        <v>241</v>
      </c>
      <c r="V3" s="344"/>
      <c r="W3" s="344"/>
      <c r="X3" s="344"/>
      <c r="Y3" s="345" t="s">
        <v>238</v>
      </c>
      <c r="Z3" s="345"/>
      <c r="AA3" s="345"/>
      <c r="AB3" s="345"/>
      <c r="AC3" s="346" t="s">
        <v>242</v>
      </c>
      <c r="AD3" s="346"/>
      <c r="AE3" s="346"/>
      <c r="AF3" s="346"/>
      <c r="AP3" s="165" t="s">
        <v>239</v>
      </c>
      <c r="AQ3" s="165"/>
      <c r="AR3" s="165"/>
      <c r="AS3" s="165"/>
      <c r="AT3" s="165" t="s">
        <v>239</v>
      </c>
      <c r="AU3" s="165"/>
      <c r="AV3" s="165"/>
      <c r="AW3" s="165"/>
      <c r="AX3" s="165" t="s">
        <v>239</v>
      </c>
      <c r="AY3" s="165"/>
      <c r="AZ3" s="165"/>
      <c r="BA3" s="165"/>
      <c r="BB3" s="165" t="s">
        <v>240</v>
      </c>
      <c r="BC3" s="165"/>
      <c r="BD3" s="165"/>
      <c r="BE3" s="165"/>
      <c r="BF3" s="165" t="s">
        <v>240</v>
      </c>
      <c r="BG3" s="165"/>
      <c r="BH3" s="165"/>
      <c r="BI3" s="165"/>
      <c r="BJ3" s="165" t="s">
        <v>240</v>
      </c>
      <c r="BK3" s="165"/>
      <c r="BL3" s="165"/>
      <c r="BM3" s="165"/>
      <c r="BN3" s="165" t="s">
        <v>241</v>
      </c>
      <c r="BO3" s="165"/>
      <c r="BP3" s="165"/>
      <c r="BQ3" s="165"/>
      <c r="BR3" s="165" t="s">
        <v>241</v>
      </c>
      <c r="BS3" s="165"/>
      <c r="BT3" s="165"/>
      <c r="BU3" s="165"/>
      <c r="BV3" s="165" t="s">
        <v>241</v>
      </c>
      <c r="BW3" s="165"/>
      <c r="BX3" s="165"/>
      <c r="BY3" s="165"/>
      <c r="BZ3" s="165" t="s">
        <v>238</v>
      </c>
      <c r="CA3" s="165"/>
      <c r="CB3" s="165"/>
      <c r="CC3" s="165"/>
      <c r="CD3" s="165" t="s">
        <v>238</v>
      </c>
      <c r="CE3" s="165"/>
      <c r="CF3" s="165"/>
      <c r="CG3" s="165"/>
      <c r="CH3" s="165" t="s">
        <v>238</v>
      </c>
      <c r="CI3" s="165"/>
      <c r="CJ3" s="165"/>
      <c r="CK3" s="165"/>
      <c r="CL3" s="165" t="s">
        <v>242</v>
      </c>
      <c r="CM3" s="165"/>
      <c r="CN3" s="165"/>
      <c r="CO3" s="165"/>
      <c r="CP3" s="165" t="s">
        <v>242</v>
      </c>
      <c r="CQ3" s="165"/>
      <c r="CR3" s="165"/>
      <c r="CS3" s="165"/>
      <c r="CT3" s="165" t="s">
        <v>242</v>
      </c>
      <c r="CU3" s="165"/>
      <c r="CV3" s="165"/>
      <c r="CW3" s="165"/>
      <c r="DK3" s="159" t="s">
        <v>238</v>
      </c>
      <c r="DL3" s="159" t="s">
        <v>238</v>
      </c>
      <c r="DM3" s="159" t="s">
        <v>238</v>
      </c>
      <c r="DN3" s="159" t="s">
        <v>238</v>
      </c>
      <c r="DO3" s="159" t="s">
        <v>238</v>
      </c>
      <c r="DP3" s="159" t="s">
        <v>238</v>
      </c>
      <c r="DQ3" s="159" t="s">
        <v>238</v>
      </c>
      <c r="DR3" s="159" t="s">
        <v>238</v>
      </c>
      <c r="DS3" s="159" t="s">
        <v>238</v>
      </c>
      <c r="DT3" s="159" t="s">
        <v>238</v>
      </c>
      <c r="DU3" s="159" t="s">
        <v>238</v>
      </c>
      <c r="DV3" s="159" t="s">
        <v>238</v>
      </c>
      <c r="DW3" s="159" t="s">
        <v>239</v>
      </c>
      <c r="DX3" s="159" t="s">
        <v>239</v>
      </c>
      <c r="DY3" s="159" t="s">
        <v>239</v>
      </c>
      <c r="DZ3" s="159" t="s">
        <v>239</v>
      </c>
      <c r="EA3" s="159" t="s">
        <v>239</v>
      </c>
      <c r="EB3" s="159" t="s">
        <v>239</v>
      </c>
      <c r="EC3" s="159" t="s">
        <v>239</v>
      </c>
      <c r="ED3" s="159" t="s">
        <v>239</v>
      </c>
      <c r="EE3" s="159" t="s">
        <v>239</v>
      </c>
      <c r="EF3" s="159" t="s">
        <v>239</v>
      </c>
      <c r="EG3" s="159" t="s">
        <v>239</v>
      </c>
      <c r="EH3" s="159" t="s">
        <v>239</v>
      </c>
      <c r="EI3" s="159" t="s">
        <v>240</v>
      </c>
      <c r="EJ3" s="159" t="s">
        <v>240</v>
      </c>
      <c r="EK3" s="159" t="s">
        <v>240</v>
      </c>
      <c r="EL3" s="159" t="s">
        <v>240</v>
      </c>
      <c r="EM3" s="159" t="s">
        <v>240</v>
      </c>
      <c r="EN3" s="159" t="s">
        <v>240</v>
      </c>
      <c r="EO3" s="159" t="s">
        <v>240</v>
      </c>
      <c r="EP3" s="159" t="s">
        <v>240</v>
      </c>
      <c r="EQ3" s="159" t="s">
        <v>240</v>
      </c>
      <c r="ER3" s="159" t="s">
        <v>240</v>
      </c>
      <c r="ES3" s="159" t="s">
        <v>240</v>
      </c>
      <c r="ET3" s="159" t="s">
        <v>240</v>
      </c>
      <c r="EU3" s="159" t="s">
        <v>241</v>
      </c>
      <c r="EV3" s="159" t="s">
        <v>241</v>
      </c>
      <c r="EW3" s="159" t="s">
        <v>241</v>
      </c>
      <c r="EX3" s="159" t="s">
        <v>241</v>
      </c>
      <c r="EY3" s="159" t="s">
        <v>241</v>
      </c>
      <c r="EZ3" s="159" t="s">
        <v>241</v>
      </c>
      <c r="FA3" s="159" t="s">
        <v>241</v>
      </c>
      <c r="FB3" s="159" t="s">
        <v>241</v>
      </c>
      <c r="FC3" s="159" t="s">
        <v>241</v>
      </c>
      <c r="FD3" s="159" t="s">
        <v>241</v>
      </c>
      <c r="FE3" s="159" t="s">
        <v>241</v>
      </c>
      <c r="FF3" s="159" t="s">
        <v>241</v>
      </c>
      <c r="FG3" s="159" t="s">
        <v>242</v>
      </c>
      <c r="FH3" s="159" t="s">
        <v>242</v>
      </c>
      <c r="FI3" s="159" t="s">
        <v>242</v>
      </c>
      <c r="FJ3" s="159" t="s">
        <v>242</v>
      </c>
      <c r="FK3" s="159" t="s">
        <v>242</v>
      </c>
      <c r="FL3" s="159" t="s">
        <v>242</v>
      </c>
      <c r="FM3" s="159" t="s">
        <v>242</v>
      </c>
      <c r="FN3" s="159" t="s">
        <v>242</v>
      </c>
      <c r="FO3" s="159" t="s">
        <v>242</v>
      </c>
      <c r="FP3" s="159" t="s">
        <v>242</v>
      </c>
      <c r="FQ3" s="159" t="s">
        <v>242</v>
      </c>
      <c r="FR3" s="159" t="s">
        <v>242</v>
      </c>
    </row>
    <row r="4" spans="1:190" ht="15.75">
      <c r="A4" s="349"/>
      <c r="C4" s="202">
        <v>2019</v>
      </c>
      <c r="D4" s="202"/>
      <c r="E4" s="202"/>
      <c r="F4" s="202"/>
      <c r="H4" s="203">
        <v>2019</v>
      </c>
      <c r="I4" s="203"/>
      <c r="J4" s="203"/>
      <c r="K4" s="203"/>
      <c r="M4" s="350">
        <v>2019</v>
      </c>
      <c r="N4" s="350"/>
      <c r="O4" s="350"/>
      <c r="P4" s="350"/>
      <c r="Q4" s="351" t="s">
        <v>8</v>
      </c>
      <c r="R4" s="351"/>
      <c r="S4" s="351"/>
      <c r="T4" s="351"/>
      <c r="U4" s="352" t="s">
        <v>8</v>
      </c>
      <c r="V4" s="352"/>
      <c r="W4" s="352"/>
      <c r="X4" s="352"/>
      <c r="Y4" s="353" t="s">
        <v>8</v>
      </c>
      <c r="Z4" s="353"/>
      <c r="AA4" s="353"/>
      <c r="AB4" s="353"/>
      <c r="AC4" s="354" t="s">
        <v>8</v>
      </c>
      <c r="AD4" s="354"/>
      <c r="AE4" s="354"/>
      <c r="AF4" s="354"/>
      <c r="AH4" s="355" t="s">
        <v>8</v>
      </c>
      <c r="AI4" s="355"/>
      <c r="AJ4" s="355"/>
      <c r="AK4" s="355"/>
      <c r="AL4" s="355" t="s">
        <v>8</v>
      </c>
      <c r="AM4" s="355"/>
      <c r="AN4" s="355"/>
      <c r="AO4" s="355"/>
      <c r="AP4" s="355" t="s">
        <v>3747</v>
      </c>
      <c r="AQ4" s="355"/>
      <c r="AR4" s="355"/>
      <c r="AS4" s="355"/>
      <c r="AT4" s="355" t="s">
        <v>3748</v>
      </c>
      <c r="AU4" s="355"/>
      <c r="AV4" s="355"/>
      <c r="AW4" s="355"/>
      <c r="AX4" s="355" t="s">
        <v>8</v>
      </c>
      <c r="AY4" s="355"/>
      <c r="AZ4" s="355"/>
      <c r="BA4" s="355"/>
      <c r="BB4" s="355" t="s">
        <v>3747</v>
      </c>
      <c r="BC4" s="355"/>
      <c r="BD4" s="355"/>
      <c r="BE4" s="355"/>
      <c r="BF4" s="355" t="s">
        <v>3748</v>
      </c>
      <c r="BG4" s="355"/>
      <c r="BH4" s="355"/>
      <c r="BI4" s="355"/>
      <c r="BJ4" s="355" t="s">
        <v>8</v>
      </c>
      <c r="BK4" s="355"/>
      <c r="BL4" s="355"/>
      <c r="BM4" s="355"/>
      <c r="BN4" s="355" t="s">
        <v>3747</v>
      </c>
      <c r="BO4" s="355"/>
      <c r="BP4" s="355"/>
      <c r="BQ4" s="355"/>
      <c r="BR4" s="355" t="s">
        <v>3748</v>
      </c>
      <c r="BS4" s="355"/>
      <c r="BT4" s="355"/>
      <c r="BU4" s="355"/>
      <c r="BV4" s="355" t="s">
        <v>8</v>
      </c>
      <c r="BW4" s="355"/>
      <c r="BX4" s="355"/>
      <c r="BY4" s="355"/>
      <c r="BZ4" s="355" t="s">
        <v>3747</v>
      </c>
      <c r="CA4" s="355"/>
      <c r="CB4" s="355"/>
      <c r="CC4" s="355"/>
      <c r="CD4" s="355" t="s">
        <v>3748</v>
      </c>
      <c r="CE4" s="355"/>
      <c r="CF4" s="355"/>
      <c r="CG4" s="355"/>
      <c r="CH4" s="355" t="s">
        <v>8</v>
      </c>
      <c r="CI4" s="355"/>
      <c r="CJ4" s="355"/>
      <c r="CK4" s="355"/>
      <c r="CL4" s="355" t="s">
        <v>3747</v>
      </c>
      <c r="CM4" s="355"/>
      <c r="CN4" s="355"/>
      <c r="CO4" s="355"/>
      <c r="CP4" s="355" t="s">
        <v>3748</v>
      </c>
      <c r="CQ4" s="355"/>
      <c r="CR4" s="355"/>
      <c r="CS4" s="355"/>
      <c r="CT4" s="355" t="s">
        <v>8</v>
      </c>
      <c r="CU4" s="355"/>
      <c r="CV4" s="355"/>
      <c r="CW4" s="355"/>
      <c r="CY4" s="355" t="s">
        <v>3747</v>
      </c>
      <c r="CZ4" s="355"/>
      <c r="DA4" s="355"/>
      <c r="DB4" s="355"/>
      <c r="DC4" s="206" t="s">
        <v>3748</v>
      </c>
      <c r="DD4" s="206" t="s">
        <v>3748</v>
      </c>
      <c r="DE4" s="206" t="s">
        <v>3748</v>
      </c>
      <c r="DF4" s="206" t="s">
        <v>3748</v>
      </c>
      <c r="DG4" s="206" t="s">
        <v>8</v>
      </c>
      <c r="DH4" s="206" t="s">
        <v>8</v>
      </c>
      <c r="DI4" s="206" t="s">
        <v>8</v>
      </c>
      <c r="DJ4" s="206" t="s">
        <v>8</v>
      </c>
      <c r="DK4" s="206" t="s">
        <v>3747</v>
      </c>
      <c r="DL4" s="206" t="s">
        <v>3747</v>
      </c>
      <c r="DM4" s="206" t="s">
        <v>3747</v>
      </c>
      <c r="DN4" s="206" t="s">
        <v>3747</v>
      </c>
      <c r="DO4" s="206" t="s">
        <v>3748</v>
      </c>
      <c r="DP4" s="206" t="s">
        <v>3748</v>
      </c>
      <c r="DQ4" s="206" t="s">
        <v>3748</v>
      </c>
      <c r="DR4" s="206" t="s">
        <v>3748</v>
      </c>
      <c r="DS4" s="206" t="s">
        <v>8</v>
      </c>
      <c r="DT4" s="206" t="s">
        <v>8</v>
      </c>
      <c r="DU4" s="206" t="s">
        <v>8</v>
      </c>
      <c r="DV4" s="206" t="s">
        <v>8</v>
      </c>
      <c r="DW4" s="206" t="s">
        <v>3747</v>
      </c>
      <c r="DX4" s="206" t="s">
        <v>3747</v>
      </c>
      <c r="DY4" s="206" t="s">
        <v>3747</v>
      </c>
      <c r="DZ4" s="206" t="s">
        <v>3747</v>
      </c>
      <c r="EA4" s="206" t="s">
        <v>3748</v>
      </c>
      <c r="EB4" s="206" t="s">
        <v>3748</v>
      </c>
      <c r="EC4" s="206" t="s">
        <v>3748</v>
      </c>
      <c r="ED4" s="206" t="s">
        <v>3748</v>
      </c>
      <c r="EE4" s="206" t="s">
        <v>8</v>
      </c>
      <c r="EF4" s="206" t="s">
        <v>8</v>
      </c>
      <c r="EG4" s="206" t="s">
        <v>8</v>
      </c>
      <c r="EH4" s="206" t="s">
        <v>8</v>
      </c>
      <c r="EI4" s="206" t="s">
        <v>3747</v>
      </c>
      <c r="EJ4" s="206" t="s">
        <v>3747</v>
      </c>
      <c r="EK4" s="206" t="s">
        <v>3747</v>
      </c>
      <c r="EL4" s="206" t="s">
        <v>3747</v>
      </c>
      <c r="EM4" s="206" t="s">
        <v>3748</v>
      </c>
      <c r="EN4" s="206" t="s">
        <v>3748</v>
      </c>
      <c r="EO4" s="206" t="s">
        <v>3748</v>
      </c>
      <c r="EP4" s="206" t="s">
        <v>3748</v>
      </c>
      <c r="EQ4" s="206" t="s">
        <v>8</v>
      </c>
      <c r="ER4" s="206" t="s">
        <v>8</v>
      </c>
      <c r="ES4" s="206" t="s">
        <v>8</v>
      </c>
      <c r="ET4" s="206" t="s">
        <v>8</v>
      </c>
      <c r="EU4" s="206" t="s">
        <v>3747</v>
      </c>
      <c r="EV4" s="206" t="s">
        <v>3747</v>
      </c>
      <c r="EW4" s="206" t="s">
        <v>3747</v>
      </c>
      <c r="EX4" s="206" t="s">
        <v>3747</v>
      </c>
      <c r="EY4" s="206" t="s">
        <v>3748</v>
      </c>
      <c r="EZ4" s="206" t="s">
        <v>3748</v>
      </c>
      <c r="FA4" s="206" t="s">
        <v>3748</v>
      </c>
      <c r="FB4" s="206" t="s">
        <v>3748</v>
      </c>
      <c r="FC4" s="206" t="s">
        <v>8</v>
      </c>
      <c r="FD4" s="206" t="s">
        <v>8</v>
      </c>
      <c r="FE4" s="206" t="s">
        <v>8</v>
      </c>
      <c r="FF4" s="206" t="s">
        <v>8</v>
      </c>
      <c r="FG4" s="206" t="s">
        <v>3747</v>
      </c>
      <c r="FH4" s="206" t="s">
        <v>3747</v>
      </c>
      <c r="FI4" s="206" t="s">
        <v>3747</v>
      </c>
      <c r="FJ4" s="206" t="s">
        <v>3747</v>
      </c>
      <c r="FK4" s="206" t="s">
        <v>3748</v>
      </c>
      <c r="FL4" s="206" t="s">
        <v>3748</v>
      </c>
      <c r="FM4" s="206" t="s">
        <v>3748</v>
      </c>
      <c r="FN4" s="206" t="s">
        <v>3748</v>
      </c>
      <c r="FO4" s="206" t="s">
        <v>8</v>
      </c>
      <c r="FP4" s="206" t="s">
        <v>8</v>
      </c>
      <c r="FQ4" s="206" t="s">
        <v>8</v>
      </c>
      <c r="FR4" s="206" t="s">
        <v>8</v>
      </c>
      <c r="FS4" s="349"/>
      <c r="FT4" s="349"/>
      <c r="FU4" s="349"/>
      <c r="FV4" s="349"/>
      <c r="FW4" s="349"/>
      <c r="FX4" s="349"/>
      <c r="FY4" s="349"/>
      <c r="FZ4" s="349"/>
      <c r="GA4" s="349"/>
      <c r="GB4" s="349"/>
      <c r="GC4" s="349"/>
      <c r="GD4" s="349"/>
      <c r="GE4" s="349"/>
      <c r="GF4" s="349"/>
      <c r="GG4" s="349"/>
      <c r="GH4" s="349"/>
    </row>
    <row r="5" spans="1:190" ht="15.75">
      <c r="A5" s="208" t="s">
        <v>347</v>
      </c>
      <c r="C5" s="209" t="s">
        <v>348</v>
      </c>
      <c r="D5" s="209" t="s">
        <v>349</v>
      </c>
      <c r="E5" s="209" t="s">
        <v>350</v>
      </c>
      <c r="F5" s="209" t="s">
        <v>351</v>
      </c>
      <c r="H5" s="210" t="s">
        <v>348</v>
      </c>
      <c r="I5" s="210" t="s">
        <v>349</v>
      </c>
      <c r="J5" s="210" t="s">
        <v>350</v>
      </c>
      <c r="K5" s="210" t="s">
        <v>351</v>
      </c>
      <c r="M5" s="356" t="s">
        <v>348</v>
      </c>
      <c r="N5" s="356" t="s">
        <v>349</v>
      </c>
      <c r="O5" s="356" t="s">
        <v>350</v>
      </c>
      <c r="P5" s="356" t="s">
        <v>351</v>
      </c>
      <c r="Q5" s="357" t="s">
        <v>348</v>
      </c>
      <c r="R5" s="357" t="s">
        <v>349</v>
      </c>
      <c r="S5" s="357" t="s">
        <v>350</v>
      </c>
      <c r="T5" s="357" t="s">
        <v>351</v>
      </c>
      <c r="U5" s="358" t="s">
        <v>348</v>
      </c>
      <c r="V5" s="358" t="s">
        <v>349</v>
      </c>
      <c r="W5" s="358" t="s">
        <v>350</v>
      </c>
      <c r="X5" s="358" t="s">
        <v>351</v>
      </c>
      <c r="Y5" s="359" t="s">
        <v>348</v>
      </c>
      <c r="Z5" s="359" t="s">
        <v>349</v>
      </c>
      <c r="AA5" s="359" t="s">
        <v>350</v>
      </c>
      <c r="AB5" s="359" t="s">
        <v>351</v>
      </c>
      <c r="AC5" s="360" t="s">
        <v>348</v>
      </c>
      <c r="AD5" s="360" t="s">
        <v>349</v>
      </c>
      <c r="AE5" s="360" t="s">
        <v>350</v>
      </c>
      <c r="AF5" s="360" t="s">
        <v>351</v>
      </c>
      <c r="AH5" s="208" t="s">
        <v>348</v>
      </c>
      <c r="AI5" s="208" t="s">
        <v>349</v>
      </c>
      <c r="AJ5" s="208" t="s">
        <v>350</v>
      </c>
      <c r="AK5" s="208" t="s">
        <v>351</v>
      </c>
      <c r="AL5" s="208" t="s">
        <v>348</v>
      </c>
      <c r="AM5" s="208" t="s">
        <v>349</v>
      </c>
      <c r="AN5" s="208" t="s">
        <v>350</v>
      </c>
      <c r="AO5" s="208" t="s">
        <v>351</v>
      </c>
      <c r="AP5" s="208" t="s">
        <v>348</v>
      </c>
      <c r="AQ5" s="208" t="s">
        <v>349</v>
      </c>
      <c r="AR5" s="208" t="s">
        <v>350</v>
      </c>
      <c r="AS5" s="208" t="s">
        <v>351</v>
      </c>
      <c r="AT5" s="208" t="s">
        <v>348</v>
      </c>
      <c r="AU5" s="208" t="s">
        <v>349</v>
      </c>
      <c r="AV5" s="208" t="s">
        <v>350</v>
      </c>
      <c r="AW5" s="208" t="s">
        <v>351</v>
      </c>
      <c r="AX5" s="208" t="s">
        <v>348</v>
      </c>
      <c r="AY5" s="208" t="s">
        <v>349</v>
      </c>
      <c r="AZ5" s="208" t="s">
        <v>350</v>
      </c>
      <c r="BA5" s="208" t="s">
        <v>351</v>
      </c>
      <c r="BB5" s="208" t="s">
        <v>348</v>
      </c>
      <c r="BC5" s="208" t="s">
        <v>349</v>
      </c>
      <c r="BD5" s="208" t="s">
        <v>350</v>
      </c>
      <c r="BE5" s="208" t="s">
        <v>351</v>
      </c>
      <c r="BF5" s="208" t="s">
        <v>348</v>
      </c>
      <c r="BG5" s="208" t="s">
        <v>349</v>
      </c>
      <c r="BH5" s="208" t="s">
        <v>350</v>
      </c>
      <c r="BI5" s="208" t="s">
        <v>351</v>
      </c>
      <c r="BJ5" s="208" t="s">
        <v>348</v>
      </c>
      <c r="BK5" s="208" t="s">
        <v>349</v>
      </c>
      <c r="BL5" s="208" t="s">
        <v>350</v>
      </c>
      <c r="BM5" s="208" t="s">
        <v>351</v>
      </c>
      <c r="BN5" s="208" t="s">
        <v>348</v>
      </c>
      <c r="BO5" s="208" t="s">
        <v>349</v>
      </c>
      <c r="BP5" s="208" t="s">
        <v>350</v>
      </c>
      <c r="BQ5" s="208" t="s">
        <v>351</v>
      </c>
      <c r="BR5" s="208" t="s">
        <v>348</v>
      </c>
      <c r="BS5" s="208" t="s">
        <v>349</v>
      </c>
      <c r="BT5" s="208" t="s">
        <v>350</v>
      </c>
      <c r="BU5" s="208" t="s">
        <v>351</v>
      </c>
      <c r="BV5" s="208" t="s">
        <v>348</v>
      </c>
      <c r="BW5" s="208" t="s">
        <v>349</v>
      </c>
      <c r="BX5" s="208" t="s">
        <v>350</v>
      </c>
      <c r="BY5" s="208" t="s">
        <v>351</v>
      </c>
      <c r="BZ5" s="208" t="s">
        <v>348</v>
      </c>
      <c r="CA5" s="208" t="s">
        <v>349</v>
      </c>
      <c r="CB5" s="208" t="s">
        <v>350</v>
      </c>
      <c r="CC5" s="208" t="s">
        <v>351</v>
      </c>
      <c r="CD5" s="208" t="s">
        <v>348</v>
      </c>
      <c r="CE5" s="208" t="s">
        <v>349</v>
      </c>
      <c r="CF5" s="208" t="s">
        <v>350</v>
      </c>
      <c r="CG5" s="208" t="s">
        <v>351</v>
      </c>
      <c r="CH5" s="208" t="s">
        <v>348</v>
      </c>
      <c r="CI5" s="208" t="s">
        <v>349</v>
      </c>
      <c r="CJ5" s="208" t="s">
        <v>350</v>
      </c>
      <c r="CK5" s="208" t="s">
        <v>351</v>
      </c>
      <c r="CL5" s="208" t="s">
        <v>348</v>
      </c>
      <c r="CM5" s="208" t="s">
        <v>349</v>
      </c>
      <c r="CN5" s="208" t="s">
        <v>350</v>
      </c>
      <c r="CO5" s="208" t="s">
        <v>351</v>
      </c>
      <c r="CP5" s="208" t="s">
        <v>348</v>
      </c>
      <c r="CQ5" s="208" t="s">
        <v>349</v>
      </c>
      <c r="CR5" s="208" t="s">
        <v>350</v>
      </c>
      <c r="CS5" s="208" t="s">
        <v>351</v>
      </c>
      <c r="CT5" s="208" t="s">
        <v>348</v>
      </c>
      <c r="CU5" s="208" t="s">
        <v>349</v>
      </c>
      <c r="CV5" s="208" t="s">
        <v>350</v>
      </c>
      <c r="CW5" s="208" t="s">
        <v>351</v>
      </c>
      <c r="CY5" s="208" t="s">
        <v>348</v>
      </c>
      <c r="CZ5" s="208" t="s">
        <v>349</v>
      </c>
      <c r="DA5" s="208" t="s">
        <v>350</v>
      </c>
      <c r="DB5" s="208" t="s">
        <v>351</v>
      </c>
      <c r="DC5" s="208" t="s">
        <v>348</v>
      </c>
      <c r="DD5" s="208" t="s">
        <v>349</v>
      </c>
      <c r="DE5" s="208" t="s">
        <v>350</v>
      </c>
      <c r="DF5" s="208" t="s">
        <v>351</v>
      </c>
      <c r="DG5" s="208" t="s">
        <v>348</v>
      </c>
      <c r="DH5" s="208" t="s">
        <v>349</v>
      </c>
      <c r="DI5" s="208" t="s">
        <v>350</v>
      </c>
      <c r="DJ5" s="208" t="s">
        <v>351</v>
      </c>
      <c r="DK5" s="208" t="s">
        <v>348</v>
      </c>
      <c r="DL5" s="208" t="s">
        <v>349</v>
      </c>
      <c r="DM5" s="208" t="s">
        <v>350</v>
      </c>
      <c r="DN5" s="208" t="s">
        <v>351</v>
      </c>
      <c r="DO5" s="208" t="s">
        <v>348</v>
      </c>
      <c r="DP5" s="208" t="s">
        <v>349</v>
      </c>
      <c r="DQ5" s="208" t="s">
        <v>350</v>
      </c>
      <c r="DR5" s="208" t="s">
        <v>351</v>
      </c>
      <c r="DS5" s="208" t="s">
        <v>348</v>
      </c>
      <c r="DT5" s="208" t="s">
        <v>349</v>
      </c>
      <c r="DU5" s="208" t="s">
        <v>350</v>
      </c>
      <c r="DV5" s="208" t="s">
        <v>351</v>
      </c>
      <c r="DW5" s="208" t="s">
        <v>348</v>
      </c>
      <c r="DX5" s="208" t="s">
        <v>349</v>
      </c>
      <c r="DY5" s="208" t="s">
        <v>350</v>
      </c>
      <c r="DZ5" s="208" t="s">
        <v>351</v>
      </c>
      <c r="EA5" s="208" t="s">
        <v>348</v>
      </c>
      <c r="EB5" s="208" t="s">
        <v>349</v>
      </c>
      <c r="EC5" s="208" t="s">
        <v>350</v>
      </c>
      <c r="ED5" s="208" t="s">
        <v>351</v>
      </c>
      <c r="EE5" s="208" t="s">
        <v>348</v>
      </c>
      <c r="EF5" s="208" t="s">
        <v>349</v>
      </c>
      <c r="EG5" s="208" t="s">
        <v>350</v>
      </c>
      <c r="EH5" s="208" t="s">
        <v>351</v>
      </c>
      <c r="EI5" s="208" t="s">
        <v>348</v>
      </c>
      <c r="EJ5" s="208" t="s">
        <v>349</v>
      </c>
      <c r="EK5" s="208" t="s">
        <v>350</v>
      </c>
      <c r="EL5" s="208" t="s">
        <v>351</v>
      </c>
      <c r="EM5" s="208" t="s">
        <v>348</v>
      </c>
      <c r="EN5" s="208" t="s">
        <v>349</v>
      </c>
      <c r="EO5" s="208" t="s">
        <v>350</v>
      </c>
      <c r="EP5" s="208" t="s">
        <v>351</v>
      </c>
      <c r="EQ5" s="208" t="s">
        <v>348</v>
      </c>
      <c r="ER5" s="208" t="s">
        <v>349</v>
      </c>
      <c r="ES5" s="208" t="s">
        <v>350</v>
      </c>
      <c r="ET5" s="208" t="s">
        <v>351</v>
      </c>
      <c r="EU5" s="208" t="s">
        <v>348</v>
      </c>
      <c r="EV5" s="208" t="s">
        <v>349</v>
      </c>
      <c r="EW5" s="208" t="s">
        <v>350</v>
      </c>
      <c r="EX5" s="208" t="s">
        <v>351</v>
      </c>
      <c r="EY5" s="208" t="s">
        <v>348</v>
      </c>
      <c r="EZ5" s="208" t="s">
        <v>349</v>
      </c>
      <c r="FA5" s="208" t="s">
        <v>350</v>
      </c>
      <c r="FB5" s="208" t="s">
        <v>351</v>
      </c>
      <c r="FC5" s="208" t="s">
        <v>348</v>
      </c>
      <c r="FD5" s="208" t="s">
        <v>349</v>
      </c>
      <c r="FE5" s="208" t="s">
        <v>350</v>
      </c>
      <c r="FF5" s="208" t="s">
        <v>351</v>
      </c>
      <c r="FG5" s="208" t="s">
        <v>348</v>
      </c>
      <c r="FH5" s="208" t="s">
        <v>349</v>
      </c>
      <c r="FI5" s="208" t="s">
        <v>350</v>
      </c>
      <c r="FJ5" s="208" t="s">
        <v>351</v>
      </c>
      <c r="FK5" s="208" t="s">
        <v>348</v>
      </c>
      <c r="FL5" s="208" t="s">
        <v>349</v>
      </c>
      <c r="FM5" s="208" t="s">
        <v>350</v>
      </c>
      <c r="FN5" s="208" t="s">
        <v>351</v>
      </c>
      <c r="FO5" s="208" t="s">
        <v>348</v>
      </c>
      <c r="FP5" s="208" t="s">
        <v>349</v>
      </c>
      <c r="FQ5" s="208" t="s">
        <v>350</v>
      </c>
      <c r="FR5" s="208" t="s">
        <v>351</v>
      </c>
      <c r="FS5" s="361"/>
      <c r="FT5" s="361"/>
      <c r="FU5" s="361"/>
      <c r="FV5" s="361"/>
      <c r="FW5" s="361"/>
      <c r="FX5" s="361"/>
      <c r="FY5" s="361"/>
      <c r="FZ5" s="361"/>
      <c r="GA5" s="361"/>
      <c r="GB5" s="361"/>
      <c r="GC5" s="361"/>
      <c r="GD5" s="361"/>
      <c r="GE5" s="361"/>
      <c r="GF5" s="361"/>
      <c r="GG5" s="361"/>
      <c r="GH5" s="361"/>
    </row>
    <row r="6" spans="1:256" s="185" customFormat="1" ht="15.75">
      <c r="A6" s="185" t="s">
        <v>352</v>
      </c>
      <c r="B6"/>
      <c r="C6" s="362">
        <f aca="true" t="shared" si="0" ref="C6:C24">H6/AH6*100</f>
        <v>25.410825212120074</v>
      </c>
      <c r="D6" s="363"/>
      <c r="E6" s="363"/>
      <c r="F6" s="363"/>
      <c r="G6"/>
      <c r="H6" s="185">
        <f aca="true" t="shared" si="1" ref="H6:H24">M6+Q6+U6+Y6+AC6</f>
        <v>216888</v>
      </c>
      <c r="L6"/>
      <c r="M6" s="185">
        <v>45525</v>
      </c>
      <c r="Q6" s="185">
        <v>38610</v>
      </c>
      <c r="U6" s="185">
        <v>61978</v>
      </c>
      <c r="Y6" s="185">
        <v>32728</v>
      </c>
      <c r="AC6" s="185">
        <v>38047</v>
      </c>
      <c r="AG6" s="142"/>
      <c r="AH6" s="185">
        <v>853526</v>
      </c>
      <c r="AL6" s="185">
        <v>317.5</v>
      </c>
      <c r="AT6" s="185">
        <v>324.2</v>
      </c>
      <c r="AX6" s="185">
        <v>317</v>
      </c>
      <c r="BF6" s="185">
        <v>314.9</v>
      </c>
      <c r="BJ6" s="185">
        <v>310</v>
      </c>
      <c r="BR6" s="185">
        <v>326.6</v>
      </c>
      <c r="BV6" s="185">
        <v>314</v>
      </c>
      <c r="CD6" s="185">
        <v>333</v>
      </c>
      <c r="CH6" s="185">
        <v>322</v>
      </c>
      <c r="CP6" s="185">
        <v>322.6</v>
      </c>
      <c r="CT6" s="185">
        <v>315</v>
      </c>
      <c r="CX6" s="142"/>
      <c r="DC6" s="185">
        <v>280580.2</v>
      </c>
      <c r="DG6" s="185">
        <v>270994.5</v>
      </c>
      <c r="DO6" s="185">
        <v>10266.8</v>
      </c>
      <c r="DS6" s="185">
        <v>10538.4</v>
      </c>
      <c r="EA6" s="185">
        <v>13230.9</v>
      </c>
      <c r="EE6" s="185">
        <v>14431.4</v>
      </c>
      <c r="EM6" s="185">
        <v>11433.9</v>
      </c>
      <c r="EQ6" s="185">
        <v>11969.1</v>
      </c>
      <c r="EY6" s="185">
        <v>17021.7</v>
      </c>
      <c r="FC6" s="185">
        <v>19461.1</v>
      </c>
      <c r="FK6" s="185">
        <v>11399.8</v>
      </c>
      <c r="FO6" s="185">
        <v>11984.8</v>
      </c>
      <c r="FS6" s="142"/>
      <c r="FT6" s="142"/>
      <c r="FU6" s="142"/>
      <c r="FV6" s="142"/>
      <c r="FW6" s="142"/>
      <c r="FX6" s="142"/>
      <c r="FY6" s="142"/>
      <c r="FZ6" s="142"/>
      <c r="GA6" s="142"/>
      <c r="GB6" s="142"/>
      <c r="GC6" s="142"/>
      <c r="GD6" s="142"/>
      <c r="GE6" s="142"/>
      <c r="GF6" s="142"/>
      <c r="GG6" s="142"/>
      <c r="GH6" s="142"/>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85" customFormat="1" ht="15.75">
      <c r="A7" s="185" t="s">
        <v>353</v>
      </c>
      <c r="B7"/>
      <c r="C7" s="362">
        <f t="shared" si="0"/>
        <v>6.308659707907547</v>
      </c>
      <c r="D7" s="363"/>
      <c r="E7" s="363"/>
      <c r="F7" s="363"/>
      <c r="G7"/>
      <c r="H7" s="185">
        <f t="shared" si="1"/>
        <v>46030</v>
      </c>
      <c r="L7"/>
      <c r="M7" s="185">
        <v>6869</v>
      </c>
      <c r="Q7" s="185">
        <v>6324</v>
      </c>
      <c r="U7" s="185">
        <v>9741</v>
      </c>
      <c r="Y7" s="185">
        <v>17416</v>
      </c>
      <c r="AC7" s="185">
        <v>5680</v>
      </c>
      <c r="AG7" s="142"/>
      <c r="AH7" s="185">
        <v>729632</v>
      </c>
      <c r="AL7" s="185">
        <v>413.6</v>
      </c>
      <c r="AT7" s="185">
        <v>380.8</v>
      </c>
      <c r="AX7" s="185">
        <v>402</v>
      </c>
      <c r="BF7" s="185">
        <v>383.5</v>
      </c>
      <c r="BJ7" s="185">
        <v>402</v>
      </c>
      <c r="BR7" s="185">
        <v>382.9</v>
      </c>
      <c r="BV7" s="185">
        <v>393</v>
      </c>
      <c r="CD7" s="185">
        <v>410</v>
      </c>
      <c r="CH7" s="185">
        <v>429</v>
      </c>
      <c r="CP7" s="185">
        <v>378.5</v>
      </c>
      <c r="CT7" s="185">
        <v>395</v>
      </c>
      <c r="CX7" s="142"/>
      <c r="DC7" s="185">
        <v>295330.4</v>
      </c>
      <c r="DG7" s="185">
        <v>301786.3</v>
      </c>
      <c r="DO7" s="185">
        <v>7224.6</v>
      </c>
      <c r="DS7" s="185">
        <v>7471.5</v>
      </c>
      <c r="EA7" s="185">
        <v>3156.4</v>
      </c>
      <c r="EE7" s="185">
        <v>2761.3</v>
      </c>
      <c r="EM7" s="185">
        <v>2627.4</v>
      </c>
      <c r="EQ7" s="185">
        <v>2542.2</v>
      </c>
      <c r="EY7" s="185">
        <v>4104.8</v>
      </c>
      <c r="FC7" s="185">
        <v>3828.2</v>
      </c>
      <c r="FK7" s="185">
        <v>2200.4</v>
      </c>
      <c r="FO7" s="185">
        <v>2243.6</v>
      </c>
      <c r="FS7" s="142"/>
      <c r="FT7" s="142"/>
      <c r="FU7" s="142"/>
      <c r="FV7" s="142"/>
      <c r="FW7" s="142"/>
      <c r="FX7" s="142"/>
      <c r="FY7" s="142"/>
      <c r="FZ7" s="142"/>
      <c r="GA7" s="142"/>
      <c r="GB7" s="142"/>
      <c r="GC7" s="142"/>
      <c r="GD7" s="142"/>
      <c r="GE7" s="142"/>
      <c r="GF7" s="142"/>
      <c r="GG7" s="142"/>
      <c r="GH7" s="142"/>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5" customFormat="1" ht="15.75">
      <c r="A8" s="185" t="s">
        <v>354</v>
      </c>
      <c r="B8"/>
      <c r="C8" s="362">
        <f t="shared" si="0"/>
        <v>16.607186395798777</v>
      </c>
      <c r="D8" s="363"/>
      <c r="E8" s="363"/>
      <c r="F8" s="363"/>
      <c r="G8"/>
      <c r="H8" s="185">
        <f t="shared" si="1"/>
        <v>262918</v>
      </c>
      <c r="L8"/>
      <c r="M8" s="185">
        <v>52394</v>
      </c>
      <c r="Q8" s="185">
        <v>44934</v>
      </c>
      <c r="U8" s="185">
        <v>71719</v>
      </c>
      <c r="Y8" s="185">
        <v>50144</v>
      </c>
      <c r="AC8" s="185">
        <v>43727</v>
      </c>
      <c r="AG8" s="142"/>
      <c r="AH8" s="185">
        <v>1583158</v>
      </c>
      <c r="AL8" s="185">
        <v>361.8</v>
      </c>
      <c r="AP8" s="185">
        <v>334</v>
      </c>
      <c r="AT8" s="185">
        <v>333.7</v>
      </c>
      <c r="AX8" s="185">
        <v>328.1</v>
      </c>
      <c r="BB8" s="185">
        <v>323.2</v>
      </c>
      <c r="BF8" s="185">
        <v>325.8</v>
      </c>
      <c r="BJ8" s="185">
        <v>322.9</v>
      </c>
      <c r="BN8" s="185">
        <v>325.1</v>
      </c>
      <c r="BR8" s="185">
        <v>336.2</v>
      </c>
      <c r="BV8" s="185">
        <v>324.7</v>
      </c>
      <c r="BZ8" s="185">
        <v>339</v>
      </c>
      <c r="CD8" s="185">
        <v>361</v>
      </c>
      <c r="CH8" s="185">
        <v>359.2</v>
      </c>
      <c r="CL8" s="185">
        <v>325</v>
      </c>
      <c r="CP8" s="185">
        <v>330.5</v>
      </c>
      <c r="CT8" s="185">
        <v>325.4</v>
      </c>
      <c r="CX8" s="142"/>
      <c r="CY8" s="185">
        <v>583489.8</v>
      </c>
      <c r="DC8" s="185">
        <v>575910.6</v>
      </c>
      <c r="DG8" s="185">
        <v>572780.8</v>
      </c>
      <c r="DK8" s="185">
        <v>17189.2</v>
      </c>
      <c r="DO8" s="185">
        <v>17491.4</v>
      </c>
      <c r="DS8" s="185">
        <v>18009.9</v>
      </c>
      <c r="DW8" s="185">
        <v>22712</v>
      </c>
      <c r="EA8" s="185">
        <v>16387.3</v>
      </c>
      <c r="EE8" s="185">
        <v>17192.7</v>
      </c>
      <c r="EI8" s="185">
        <v>17907</v>
      </c>
      <c r="EM8" s="185">
        <v>14061.3</v>
      </c>
      <c r="EQ8" s="185">
        <v>14511.3</v>
      </c>
      <c r="EU8" s="185">
        <v>22757</v>
      </c>
      <c r="EY8" s="185">
        <v>21126.5</v>
      </c>
      <c r="FC8" s="185">
        <v>23289.3</v>
      </c>
      <c r="FG8" s="185">
        <v>14950</v>
      </c>
      <c r="FK8" s="185">
        <v>13600.2</v>
      </c>
      <c r="FO8" s="185">
        <v>14228.4</v>
      </c>
      <c r="FS8" s="142"/>
      <c r="FT8" s="142"/>
      <c r="FU8" s="142"/>
      <c r="FV8" s="142"/>
      <c r="FW8" s="142"/>
      <c r="FX8" s="142"/>
      <c r="FY8" s="142"/>
      <c r="FZ8" s="142"/>
      <c r="GA8" s="142"/>
      <c r="GB8" s="142"/>
      <c r="GC8" s="142"/>
      <c r="GD8" s="142"/>
      <c r="GE8" s="142"/>
      <c r="GF8" s="142"/>
      <c r="GG8" s="142"/>
      <c r="GH8" s="142"/>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85" customFormat="1" ht="15.75">
      <c r="A9" s="185" t="s">
        <v>355</v>
      </c>
      <c r="B9"/>
      <c r="C9" s="362">
        <f t="shared" si="0"/>
        <v>22.12991935128465</v>
      </c>
      <c r="D9" s="363"/>
      <c r="E9" s="363"/>
      <c r="F9" s="363"/>
      <c r="G9"/>
      <c r="H9" s="185">
        <f t="shared" si="1"/>
        <v>20086</v>
      </c>
      <c r="L9"/>
      <c r="M9" s="185">
        <v>4067</v>
      </c>
      <c r="Q9" s="185">
        <v>3686</v>
      </c>
      <c r="U9" s="185">
        <v>5454</v>
      </c>
      <c r="Y9" s="185">
        <v>3075</v>
      </c>
      <c r="AC9" s="185">
        <v>3804</v>
      </c>
      <c r="AG9" s="142"/>
      <c r="AH9" s="185">
        <v>90764</v>
      </c>
      <c r="AL9" s="185">
        <v>308.6</v>
      </c>
      <c r="AT9" s="185">
        <v>317.6</v>
      </c>
      <c r="AX9" s="185">
        <v>309</v>
      </c>
      <c r="BF9" s="185">
        <v>309</v>
      </c>
      <c r="BJ9" s="185">
        <v>304</v>
      </c>
      <c r="BR9" s="185">
        <v>320.1</v>
      </c>
      <c r="BV9" s="185">
        <v>306</v>
      </c>
      <c r="CD9" s="185">
        <v>322.1</v>
      </c>
      <c r="CH9" s="185">
        <v>306</v>
      </c>
      <c r="CP9" s="185">
        <v>322.5</v>
      </c>
      <c r="CT9" s="185">
        <v>308</v>
      </c>
      <c r="CX9" s="142"/>
      <c r="DC9" s="185">
        <v>25185.2</v>
      </c>
      <c r="DG9" s="185">
        <v>28005.9</v>
      </c>
      <c r="DO9" s="185">
        <v>769.9</v>
      </c>
      <c r="DS9" s="185">
        <v>941</v>
      </c>
      <c r="EA9" s="185">
        <v>1100.1</v>
      </c>
      <c r="EE9" s="185">
        <v>1256.7</v>
      </c>
      <c r="EM9" s="185">
        <v>937.2</v>
      </c>
      <c r="EQ9" s="185">
        <v>1120.5</v>
      </c>
      <c r="EY9" s="185">
        <v>1372.8</v>
      </c>
      <c r="FC9" s="185">
        <v>1668.9</v>
      </c>
      <c r="FK9" s="185">
        <v>920.6</v>
      </c>
      <c r="FO9" s="185">
        <v>1171.6</v>
      </c>
      <c r="FS9" s="142"/>
      <c r="FT9" s="142"/>
      <c r="FU9" s="142"/>
      <c r="FV9" s="142"/>
      <c r="FW9" s="142"/>
      <c r="FX9" s="142"/>
      <c r="FY9" s="142"/>
      <c r="FZ9" s="142"/>
      <c r="GA9" s="142"/>
      <c r="GB9" s="142"/>
      <c r="GC9" s="142"/>
      <c r="GD9" s="142"/>
      <c r="GE9" s="142"/>
      <c r="GF9" s="142"/>
      <c r="GG9" s="142"/>
      <c r="GH9" s="142"/>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85" customFormat="1" ht="15.75">
      <c r="A10" s="185" t="s">
        <v>356</v>
      </c>
      <c r="B10"/>
      <c r="C10" s="362">
        <f t="shared" si="0"/>
        <v>9.058529677356066</v>
      </c>
      <c r="D10" s="363"/>
      <c r="E10" s="363"/>
      <c r="F10" s="363"/>
      <c r="G10"/>
      <c r="H10" s="185">
        <f t="shared" si="1"/>
        <v>36013</v>
      </c>
      <c r="L10"/>
      <c r="M10" s="185">
        <v>6820</v>
      </c>
      <c r="Q10" s="185">
        <v>6998</v>
      </c>
      <c r="U10" s="185">
        <v>8567</v>
      </c>
      <c r="Y10" s="185">
        <v>7784</v>
      </c>
      <c r="AC10" s="185">
        <v>5844</v>
      </c>
      <c r="AG10" s="142"/>
      <c r="AH10" s="185">
        <v>397559</v>
      </c>
      <c r="AL10" s="185">
        <v>397.1</v>
      </c>
      <c r="AT10" s="185">
        <v>369.3</v>
      </c>
      <c r="AX10" s="185">
        <v>401</v>
      </c>
      <c r="BF10" s="185">
        <v>367.4</v>
      </c>
      <c r="BJ10" s="185">
        <v>400</v>
      </c>
      <c r="BR10" s="185">
        <v>365</v>
      </c>
      <c r="BV10" s="185">
        <v>384</v>
      </c>
      <c r="CD10" s="185">
        <v>386.4</v>
      </c>
      <c r="CH10" s="185">
        <v>398</v>
      </c>
      <c r="CP10" s="185">
        <v>371.2</v>
      </c>
      <c r="CT10" s="185">
        <v>393</v>
      </c>
      <c r="CX10" s="142"/>
      <c r="DC10" s="185">
        <v>158285.5</v>
      </c>
      <c r="DG10" s="185">
        <v>157885.5</v>
      </c>
      <c r="DO10" s="185">
        <v>2990.2</v>
      </c>
      <c r="DS10" s="185">
        <v>3098</v>
      </c>
      <c r="EA10" s="185">
        <v>3216.6</v>
      </c>
      <c r="EE10" s="185">
        <v>2734.8</v>
      </c>
      <c r="EM10" s="185">
        <v>3023.2</v>
      </c>
      <c r="EQ10" s="185">
        <v>2799.2</v>
      </c>
      <c r="EY10" s="185">
        <v>3160.8</v>
      </c>
      <c r="FC10" s="185">
        <v>3289.7</v>
      </c>
      <c r="FK10" s="185">
        <v>2261.2</v>
      </c>
      <c r="FO10" s="185">
        <v>2296.7</v>
      </c>
      <c r="FS10" s="142"/>
      <c r="FT10" s="142"/>
      <c r="FU10" s="142"/>
      <c r="FV10" s="142"/>
      <c r="FW10" s="142"/>
      <c r="FX10" s="142"/>
      <c r="FY10" s="142"/>
      <c r="FZ10" s="142"/>
      <c r="GA10" s="142"/>
      <c r="GB10" s="142"/>
      <c r="GC10" s="142"/>
      <c r="GD10" s="142"/>
      <c r="GE10" s="142"/>
      <c r="GF10" s="142"/>
      <c r="GG10" s="142"/>
      <c r="GH10" s="142"/>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85" customFormat="1" ht="15.75">
      <c r="A11" s="185" t="s">
        <v>357</v>
      </c>
      <c r="B11"/>
      <c r="C11" s="362">
        <f t="shared" si="0"/>
        <v>11.488092922102789</v>
      </c>
      <c r="D11" s="363"/>
      <c r="E11" s="363"/>
      <c r="F11" s="363"/>
      <c r="G11"/>
      <c r="H11" s="185">
        <f t="shared" si="1"/>
        <v>56099</v>
      </c>
      <c r="L11"/>
      <c r="M11" s="185">
        <v>10887</v>
      </c>
      <c r="Q11" s="185">
        <v>10684</v>
      </c>
      <c r="U11" s="185">
        <v>14021</v>
      </c>
      <c r="Y11" s="185">
        <v>10859</v>
      </c>
      <c r="AC11" s="185">
        <v>9648</v>
      </c>
      <c r="AG11" s="142"/>
      <c r="AH11" s="185">
        <v>488323</v>
      </c>
      <c r="AL11" s="185">
        <v>380.7</v>
      </c>
      <c r="AT11" s="185">
        <v>354.6</v>
      </c>
      <c r="AX11" s="185">
        <v>366.6</v>
      </c>
      <c r="BF11" s="185">
        <v>351.7</v>
      </c>
      <c r="BJ11" s="185">
        <v>366.9</v>
      </c>
      <c r="BR11" s="185">
        <v>350.2</v>
      </c>
      <c r="BV11" s="185">
        <v>353.7</v>
      </c>
      <c r="CD11" s="185">
        <v>371.2</v>
      </c>
      <c r="CH11" s="185">
        <v>371.9</v>
      </c>
      <c r="CP11" s="185">
        <v>355.6</v>
      </c>
      <c r="CT11" s="185">
        <v>359.5</v>
      </c>
      <c r="CX11" s="142"/>
      <c r="DC11" s="185">
        <v>183470.7</v>
      </c>
      <c r="DG11" s="185">
        <v>185891.4</v>
      </c>
      <c r="DO11" s="185">
        <v>3760.1</v>
      </c>
      <c r="DS11" s="185">
        <v>4039</v>
      </c>
      <c r="EA11" s="185">
        <v>4316.7</v>
      </c>
      <c r="EE11" s="185">
        <v>3991.5</v>
      </c>
      <c r="EM11" s="185">
        <v>3960.4</v>
      </c>
      <c r="EQ11" s="185">
        <v>3919.7</v>
      </c>
      <c r="EY11" s="185">
        <v>4533.6</v>
      </c>
      <c r="FC11" s="185">
        <v>4958.6</v>
      </c>
      <c r="FK11" s="185">
        <v>3181.8</v>
      </c>
      <c r="FO11" s="185">
        <v>3468.3</v>
      </c>
      <c r="FS11" s="142"/>
      <c r="FT11" s="142"/>
      <c r="FU11" s="142"/>
      <c r="FV11" s="142"/>
      <c r="FW11" s="142"/>
      <c r="FX11" s="142"/>
      <c r="FY11" s="142"/>
      <c r="FZ11" s="142"/>
      <c r="GA11" s="142"/>
      <c r="GB11" s="142"/>
      <c r="GC11" s="142"/>
      <c r="GD11" s="142"/>
      <c r="GE11" s="142"/>
      <c r="GF11" s="142"/>
      <c r="GG11" s="142"/>
      <c r="GH11" s="142"/>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85" customFormat="1" ht="15.75">
      <c r="A12" s="185" t="s">
        <v>358</v>
      </c>
      <c r="B12"/>
      <c r="C12" s="362">
        <f t="shared" si="0"/>
        <v>26.716827899199806</v>
      </c>
      <c r="D12" s="363"/>
      <c r="E12" s="363"/>
      <c r="F12" s="363"/>
      <c r="G12"/>
      <c r="H12" s="185">
        <f t="shared" si="1"/>
        <v>2237</v>
      </c>
      <c r="L12"/>
      <c r="M12" s="185">
        <v>426</v>
      </c>
      <c r="Q12" s="185">
        <v>390</v>
      </c>
      <c r="U12" s="185">
        <v>793</v>
      </c>
      <c r="Y12" s="185">
        <v>287</v>
      </c>
      <c r="AC12" s="185">
        <v>341</v>
      </c>
      <c r="AG12" s="142"/>
      <c r="AH12" s="185">
        <v>8373</v>
      </c>
      <c r="AL12" s="185">
        <v>226.3</v>
      </c>
      <c r="AT12" s="185">
        <v>225.9</v>
      </c>
      <c r="AX12" s="185">
        <v>241.1</v>
      </c>
      <c r="BF12" s="185">
        <v>234.8</v>
      </c>
      <c r="BJ12" s="185">
        <v>230</v>
      </c>
      <c r="BR12" s="185">
        <v>212.7</v>
      </c>
      <c r="BV12" s="185">
        <v>236.9</v>
      </c>
      <c r="CD12" s="185">
        <v>234.7</v>
      </c>
      <c r="CH12" s="185">
        <v>231</v>
      </c>
      <c r="CP12" s="185">
        <v>233.1</v>
      </c>
      <c r="CT12" s="185">
        <v>238.1</v>
      </c>
      <c r="CX12" s="142"/>
      <c r="DC12" s="185">
        <v>1128.4</v>
      </c>
      <c r="DG12" s="185">
        <v>1894.5</v>
      </c>
      <c r="DO12" s="185">
        <v>27.7</v>
      </c>
      <c r="DS12" s="185">
        <v>66.3</v>
      </c>
      <c r="EA12" s="185">
        <v>41.8</v>
      </c>
      <c r="EE12" s="185">
        <v>102.7</v>
      </c>
      <c r="EM12" s="185">
        <v>54</v>
      </c>
      <c r="EQ12" s="185">
        <v>89.7</v>
      </c>
      <c r="EY12" s="185">
        <v>71.9</v>
      </c>
      <c r="FC12" s="185">
        <v>187.9</v>
      </c>
      <c r="FK12" s="185">
        <v>40.8</v>
      </c>
      <c r="FO12" s="185">
        <v>81.2</v>
      </c>
      <c r="FS12" s="142"/>
      <c r="FT12" s="142"/>
      <c r="FU12" s="142"/>
      <c r="FV12" s="142"/>
      <c r="FW12" s="142"/>
      <c r="FX12" s="142"/>
      <c r="FY12" s="142"/>
      <c r="FZ12" s="142"/>
      <c r="GA12" s="142"/>
      <c r="GB12" s="142"/>
      <c r="GC12" s="142"/>
      <c r="GD12" s="142"/>
      <c r="GE12" s="142"/>
      <c r="GF12" s="142"/>
      <c r="GG12" s="142"/>
      <c r="GH12" s="14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85" customFormat="1" ht="15.75">
      <c r="A13" s="185" t="s">
        <v>359</v>
      </c>
      <c r="B13"/>
      <c r="C13" s="362">
        <f t="shared" si="0"/>
        <v>4.21717345047704</v>
      </c>
      <c r="D13" s="363"/>
      <c r="E13" s="363"/>
      <c r="F13" s="363"/>
      <c r="G13"/>
      <c r="H13" s="185">
        <f t="shared" si="1"/>
        <v>3072</v>
      </c>
      <c r="L13"/>
      <c r="M13" s="185">
        <v>857</v>
      </c>
      <c r="Q13" s="185">
        <v>517</v>
      </c>
      <c r="U13" s="185">
        <v>743</v>
      </c>
      <c r="Y13" s="185">
        <v>541</v>
      </c>
      <c r="AC13" s="185">
        <v>414</v>
      </c>
      <c r="AG13" s="142"/>
      <c r="AH13" s="185">
        <v>72845</v>
      </c>
      <c r="AL13" s="185">
        <v>301.4</v>
      </c>
      <c r="AT13" s="185">
        <v>291.8</v>
      </c>
      <c r="AX13" s="185">
        <v>333</v>
      </c>
      <c r="BF13" s="185">
        <v>284.4</v>
      </c>
      <c r="BJ13" s="185">
        <v>303.1</v>
      </c>
      <c r="BR13" s="185">
        <v>301.9</v>
      </c>
      <c r="BV13" s="185">
        <v>320.1</v>
      </c>
      <c r="CD13" s="185">
        <v>286.8</v>
      </c>
      <c r="CH13" s="185">
        <v>316.1</v>
      </c>
      <c r="CP13" s="185">
        <v>282.9</v>
      </c>
      <c r="CT13" s="185">
        <v>309.9</v>
      </c>
      <c r="CX13" s="142"/>
      <c r="DC13" s="185">
        <v>22981.3</v>
      </c>
      <c r="DG13" s="185">
        <v>21957.5</v>
      </c>
      <c r="DO13" s="185">
        <v>121.6</v>
      </c>
      <c r="DS13" s="185">
        <v>171</v>
      </c>
      <c r="EA13" s="185">
        <v>134.5</v>
      </c>
      <c r="EE13" s="185">
        <v>285.4</v>
      </c>
      <c r="EM13" s="185">
        <v>116.6</v>
      </c>
      <c r="EQ13" s="185">
        <v>156.7</v>
      </c>
      <c r="EY13" s="185">
        <v>171.2</v>
      </c>
      <c r="FC13" s="185">
        <v>237.8</v>
      </c>
      <c r="FK13" s="185">
        <v>87.7</v>
      </c>
      <c r="FO13" s="185">
        <v>128.3</v>
      </c>
      <c r="FS13" s="142"/>
      <c r="FT13" s="142"/>
      <c r="FU13" s="142"/>
      <c r="FV13" s="142"/>
      <c r="FW13" s="142"/>
      <c r="FX13" s="142"/>
      <c r="FY13" s="142"/>
      <c r="FZ13" s="142"/>
      <c r="GA13" s="142"/>
      <c r="GB13" s="142"/>
      <c r="GC13" s="142"/>
      <c r="GD13" s="142"/>
      <c r="GE13" s="142"/>
      <c r="GF13" s="142"/>
      <c r="GG13" s="142"/>
      <c r="GH13" s="142"/>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85" customFormat="1" ht="15.75">
      <c r="A14" s="185" t="s">
        <v>360</v>
      </c>
      <c r="B14"/>
      <c r="C14" s="362">
        <f t="shared" si="0"/>
        <v>6.5367283114580506</v>
      </c>
      <c r="D14" s="363"/>
      <c r="E14" s="363"/>
      <c r="F14" s="363"/>
      <c r="G14"/>
      <c r="H14" s="185">
        <f t="shared" si="1"/>
        <v>5309</v>
      </c>
      <c r="L14"/>
      <c r="M14" s="185">
        <v>1283</v>
      </c>
      <c r="Q14" s="185">
        <v>907</v>
      </c>
      <c r="U14" s="185">
        <v>1536</v>
      </c>
      <c r="Y14" s="185">
        <v>828</v>
      </c>
      <c r="AC14" s="185">
        <v>755</v>
      </c>
      <c r="AG14" s="142"/>
      <c r="AH14" s="185">
        <v>81218</v>
      </c>
      <c r="AL14" s="185">
        <v>293.7</v>
      </c>
      <c r="AT14" s="185">
        <v>272.9</v>
      </c>
      <c r="AX14" s="185">
        <v>302.5</v>
      </c>
      <c r="BF14" s="185">
        <v>266.6</v>
      </c>
      <c r="BJ14" s="185">
        <v>271.7</v>
      </c>
      <c r="BR14" s="185">
        <v>268.6</v>
      </c>
      <c r="BV14" s="185">
        <v>277.1</v>
      </c>
      <c r="CD14" s="185">
        <v>275.5</v>
      </c>
      <c r="CH14" s="185">
        <v>286.6</v>
      </c>
      <c r="CP14" s="185">
        <v>264.9</v>
      </c>
      <c r="CT14" s="185">
        <v>277.5</v>
      </c>
      <c r="CX14" s="142"/>
      <c r="DC14" s="185">
        <v>24109.7</v>
      </c>
      <c r="DG14" s="185">
        <v>23852</v>
      </c>
      <c r="DO14" s="185">
        <v>149.3</v>
      </c>
      <c r="DS14" s="185">
        <v>237.3</v>
      </c>
      <c r="EA14" s="185">
        <v>176.3</v>
      </c>
      <c r="EE14" s="185">
        <v>388.1</v>
      </c>
      <c r="EM14" s="185">
        <v>170.6</v>
      </c>
      <c r="EQ14" s="185">
        <v>246.4</v>
      </c>
      <c r="EY14" s="185">
        <v>243.1</v>
      </c>
      <c r="FC14" s="185">
        <v>425.7</v>
      </c>
      <c r="FK14" s="185">
        <v>128.5</v>
      </c>
      <c r="FO14" s="185">
        <v>209.5</v>
      </c>
      <c r="FS14" s="142"/>
      <c r="FT14" s="142"/>
      <c r="FU14" s="142"/>
      <c r="FV14" s="142"/>
      <c r="FW14" s="142"/>
      <c r="FX14" s="142"/>
      <c r="FY14" s="142"/>
      <c r="FZ14" s="142"/>
      <c r="GA14" s="142"/>
      <c r="GB14" s="142"/>
      <c r="GC14" s="142"/>
      <c r="GD14" s="142"/>
      <c r="GE14" s="142"/>
      <c r="GF14" s="142"/>
      <c r="GG14" s="142"/>
      <c r="GH14" s="142"/>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85" customFormat="1" ht="15.75">
      <c r="A15" s="185" t="s">
        <v>361</v>
      </c>
      <c r="B15"/>
      <c r="C15" s="362">
        <f t="shared" si="0"/>
        <v>0.8965500753102063</v>
      </c>
      <c r="D15" s="363"/>
      <c r="E15" s="363"/>
      <c r="F15" s="363"/>
      <c r="G15"/>
      <c r="H15" s="185">
        <f t="shared" si="1"/>
        <v>375</v>
      </c>
      <c r="L15"/>
      <c r="M15" s="185">
        <v>39</v>
      </c>
      <c r="Q15" s="185">
        <v>70</v>
      </c>
      <c r="U15" s="185">
        <v>83</v>
      </c>
      <c r="Y15" s="185">
        <v>143</v>
      </c>
      <c r="AC15" s="185">
        <v>40</v>
      </c>
      <c r="AG15" s="142"/>
      <c r="AH15" s="185">
        <v>41827</v>
      </c>
      <c r="AL15" s="185">
        <v>208.8</v>
      </c>
      <c r="AT15" s="185">
        <v>150</v>
      </c>
      <c r="AX15" s="185">
        <v>148.7</v>
      </c>
      <c r="BF15" s="185">
        <v>156.7</v>
      </c>
      <c r="BJ15" s="185">
        <v>132.9</v>
      </c>
      <c r="BR15" s="185">
        <v>118.9</v>
      </c>
      <c r="BV15" s="185">
        <v>128.9</v>
      </c>
      <c r="CD15" s="185">
        <v>148.1</v>
      </c>
      <c r="CH15" s="185">
        <v>144.1</v>
      </c>
      <c r="CP15" s="185">
        <v>145.6</v>
      </c>
      <c r="CT15" s="185">
        <v>130</v>
      </c>
      <c r="CX15" s="142"/>
      <c r="DC15" s="185">
        <v>11329.3</v>
      </c>
      <c r="DG15" s="185">
        <v>8732.4</v>
      </c>
      <c r="DO15" s="185">
        <v>16</v>
      </c>
      <c r="DS15" s="185">
        <v>20.6</v>
      </c>
      <c r="EA15" s="185">
        <v>13.8</v>
      </c>
      <c r="EE15" s="185">
        <v>5.8</v>
      </c>
      <c r="EM15" s="185">
        <v>16.3</v>
      </c>
      <c r="EQ15" s="185">
        <v>9.3</v>
      </c>
      <c r="EY15" s="185">
        <v>12.6</v>
      </c>
      <c r="FC15" s="185">
        <v>10.7</v>
      </c>
      <c r="FK15" s="185">
        <v>8.3</v>
      </c>
      <c r="FO15" s="185">
        <v>5.2</v>
      </c>
      <c r="FS15" s="142"/>
      <c r="FT15" s="142"/>
      <c r="FU15" s="142"/>
      <c r="FV15" s="142"/>
      <c r="FW15" s="142"/>
      <c r="FX15" s="142"/>
      <c r="FY15" s="142"/>
      <c r="FZ15" s="142"/>
      <c r="GA15" s="142"/>
      <c r="GB15" s="142"/>
      <c r="GC15" s="142"/>
      <c r="GD15" s="142"/>
      <c r="GE15" s="142"/>
      <c r="GF15" s="142"/>
      <c r="GG15" s="142"/>
      <c r="GH15" s="142"/>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85" customFormat="1" ht="15.75">
      <c r="A16" s="185" t="s">
        <v>362</v>
      </c>
      <c r="B16"/>
      <c r="C16" s="362">
        <f t="shared" si="0"/>
        <v>10.10569738684393</v>
      </c>
      <c r="D16" s="363"/>
      <c r="E16" s="363"/>
      <c r="F16" s="363"/>
      <c r="G16"/>
      <c r="H16" s="185">
        <f t="shared" si="1"/>
        <v>61783</v>
      </c>
      <c r="L16"/>
      <c r="M16" s="185">
        <v>12209</v>
      </c>
      <c r="Q16" s="185">
        <v>11661</v>
      </c>
      <c r="U16" s="185">
        <v>15640</v>
      </c>
      <c r="Y16" s="185">
        <v>11830</v>
      </c>
      <c r="AC16" s="185">
        <v>10443</v>
      </c>
      <c r="AG16" s="142"/>
      <c r="AH16" s="185">
        <v>611368</v>
      </c>
      <c r="AL16" s="185">
        <v>357.4</v>
      </c>
      <c r="AT16" s="185">
        <v>349</v>
      </c>
      <c r="AX16" s="185">
        <v>359.2</v>
      </c>
      <c r="BF16" s="185">
        <v>345.4</v>
      </c>
      <c r="BJ16" s="185">
        <v>358.1</v>
      </c>
      <c r="BR16" s="185">
        <v>343.1</v>
      </c>
      <c r="BV16" s="185">
        <v>344.9</v>
      </c>
      <c r="CD16" s="185">
        <v>364.2</v>
      </c>
      <c r="CH16" s="185">
        <v>363.2</v>
      </c>
      <c r="CP16" s="185">
        <v>349.7</v>
      </c>
      <c r="CT16" s="185">
        <v>352.7</v>
      </c>
      <c r="CX16" s="142"/>
      <c r="DC16" s="185">
        <v>218909.7</v>
      </c>
      <c r="DG16" s="185">
        <v>218475.8</v>
      </c>
      <c r="DO16" s="185">
        <v>3925.4</v>
      </c>
      <c r="DS16" s="185">
        <v>4296.9</v>
      </c>
      <c r="EA16" s="185">
        <v>4506.8</v>
      </c>
      <c r="EE16" s="185">
        <v>4385.4</v>
      </c>
      <c r="EM16" s="185">
        <v>4147.3</v>
      </c>
      <c r="EQ16" s="185">
        <v>4175.4</v>
      </c>
      <c r="EY16" s="185">
        <v>4789.3</v>
      </c>
      <c r="FC16" s="185">
        <v>5395</v>
      </c>
      <c r="FK16" s="185">
        <v>3318.6</v>
      </c>
      <c r="FO16" s="185">
        <v>3683</v>
      </c>
      <c r="FS16" s="142"/>
      <c r="FT16" s="142"/>
      <c r="FU16" s="142"/>
      <c r="FV16" s="142"/>
      <c r="FW16" s="142"/>
      <c r="FX16" s="142"/>
      <c r="FY16" s="142"/>
      <c r="FZ16" s="142"/>
      <c r="GA16" s="142"/>
      <c r="GB16" s="142"/>
      <c r="GC16" s="142"/>
      <c r="GD16" s="142"/>
      <c r="GE16" s="142"/>
      <c r="GF16" s="142"/>
      <c r="GG16" s="142"/>
      <c r="GH16" s="142"/>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85" customFormat="1" ht="15.75">
      <c r="A17" s="185" t="s">
        <v>363</v>
      </c>
      <c r="B17"/>
      <c r="C17" s="362">
        <f t="shared" si="0"/>
        <v>10.560733650306897</v>
      </c>
      <c r="D17" s="363"/>
      <c r="E17" s="363"/>
      <c r="F17" s="363"/>
      <c r="G17"/>
      <c r="H17" s="185">
        <f t="shared" si="1"/>
        <v>21834</v>
      </c>
      <c r="L17"/>
      <c r="M17" s="185">
        <v>3426</v>
      </c>
      <c r="Q17" s="185">
        <v>3670</v>
      </c>
      <c r="U17" s="185">
        <v>5168</v>
      </c>
      <c r="Y17" s="185">
        <v>6771</v>
      </c>
      <c r="AC17" s="185">
        <v>2799</v>
      </c>
      <c r="AG17" s="142"/>
      <c r="AH17" s="185">
        <v>206747</v>
      </c>
      <c r="AL17" s="185">
        <v>410.4</v>
      </c>
      <c r="AT17" s="185">
        <v>400.4</v>
      </c>
      <c r="AX17" s="185">
        <v>394.1</v>
      </c>
      <c r="BF17" s="185">
        <v>385.1</v>
      </c>
      <c r="BJ17" s="185">
        <v>390.2</v>
      </c>
      <c r="BR17" s="185">
        <v>407.9</v>
      </c>
      <c r="BV17" s="185">
        <v>399.7</v>
      </c>
      <c r="CD17" s="185">
        <v>394.9</v>
      </c>
      <c r="CH17" s="185">
        <v>395.7</v>
      </c>
      <c r="CP17" s="185">
        <v>404.1</v>
      </c>
      <c r="CT17" s="185">
        <v>400.3</v>
      </c>
      <c r="CX17" s="142"/>
      <c r="DC17" s="185">
        <v>127420.6</v>
      </c>
      <c r="DG17" s="185">
        <v>84853.3</v>
      </c>
      <c r="DO17" s="185">
        <v>3698.1</v>
      </c>
      <c r="DS17" s="185">
        <v>2679.4</v>
      </c>
      <c r="EA17" s="185">
        <v>2040.7</v>
      </c>
      <c r="EE17" s="185">
        <v>1350.1</v>
      </c>
      <c r="EM17" s="185">
        <v>2304</v>
      </c>
      <c r="EQ17" s="185">
        <v>1431.9</v>
      </c>
      <c r="EY17" s="185">
        <v>3080.8</v>
      </c>
      <c r="FC17" s="185">
        <v>2065.7</v>
      </c>
      <c r="FK17" s="185">
        <v>1689.8</v>
      </c>
      <c r="FO17" s="185">
        <v>1120.5</v>
      </c>
      <c r="FS17" s="142"/>
      <c r="FT17" s="142"/>
      <c r="FU17" s="142"/>
      <c r="FV17" s="142"/>
      <c r="FW17" s="142"/>
      <c r="FX17" s="142"/>
      <c r="FY17" s="142"/>
      <c r="FZ17" s="142"/>
      <c r="GA17" s="142"/>
      <c r="GB17" s="142"/>
      <c r="GC17" s="142"/>
      <c r="GD17" s="142"/>
      <c r="GE17" s="142"/>
      <c r="GF17" s="142"/>
      <c r="GG17" s="142"/>
      <c r="GH17" s="142"/>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85" customFormat="1" ht="15.75">
      <c r="A18" s="185" t="s">
        <v>364</v>
      </c>
      <c r="B18"/>
      <c r="C18" s="362">
        <f t="shared" si="0"/>
        <v>11.863909737687372</v>
      </c>
      <c r="D18" s="363"/>
      <c r="E18" s="363"/>
      <c r="F18" s="363"/>
      <c r="G18"/>
      <c r="H18" s="185">
        <f t="shared" si="1"/>
        <v>94667</v>
      </c>
      <c r="L18"/>
      <c r="M18" s="185">
        <v>18188</v>
      </c>
      <c r="Q18" s="185">
        <v>14992</v>
      </c>
      <c r="U18" s="185">
        <v>27115</v>
      </c>
      <c r="Y18" s="185">
        <v>23897</v>
      </c>
      <c r="AC18" s="185">
        <v>10475</v>
      </c>
      <c r="AG18" s="142"/>
      <c r="AH18" s="185">
        <v>797941</v>
      </c>
      <c r="AL18" s="185">
        <v>419.9</v>
      </c>
      <c r="AT18" s="185">
        <v>399</v>
      </c>
      <c r="AX18" s="185">
        <v>428.2</v>
      </c>
      <c r="BF18" s="185">
        <v>400.7</v>
      </c>
      <c r="BJ18" s="185">
        <v>427</v>
      </c>
      <c r="BR18" s="185">
        <v>397.4</v>
      </c>
      <c r="BV18" s="185">
        <v>416.7</v>
      </c>
      <c r="CD18" s="185">
        <v>401</v>
      </c>
      <c r="CH18" s="185">
        <v>424</v>
      </c>
      <c r="CP18" s="185">
        <v>397.1</v>
      </c>
      <c r="CT18" s="185">
        <v>418</v>
      </c>
      <c r="CX18" s="142"/>
      <c r="DC18" s="185">
        <v>373238.6</v>
      </c>
      <c r="DG18" s="185">
        <v>335060.8</v>
      </c>
      <c r="DO18" s="185">
        <v>14327.5</v>
      </c>
      <c r="DS18" s="185">
        <v>10132.9</v>
      </c>
      <c r="EA18" s="185">
        <v>8820.9</v>
      </c>
      <c r="EE18" s="185">
        <v>7788.2</v>
      </c>
      <c r="EM18" s="185">
        <v>8273.5</v>
      </c>
      <c r="EQ18" s="185">
        <v>6401.5</v>
      </c>
      <c r="EY18" s="185">
        <v>13265.4</v>
      </c>
      <c r="FC18" s="185">
        <v>11299.4</v>
      </c>
      <c r="FK18" s="185">
        <v>5315.2</v>
      </c>
      <c r="FO18" s="185">
        <v>4378.1</v>
      </c>
      <c r="FS18" s="142"/>
      <c r="FT18" s="142"/>
      <c r="FU18" s="142"/>
      <c r="FV18" s="142"/>
      <c r="FW18" s="142"/>
      <c r="FX18" s="142"/>
      <c r="FY18" s="142"/>
      <c r="FZ18" s="142"/>
      <c r="GA18" s="142"/>
      <c r="GB18" s="142"/>
      <c r="GC18" s="142"/>
      <c r="GD18" s="142"/>
      <c r="GE18" s="142"/>
      <c r="GF18" s="142"/>
      <c r="GG18" s="142"/>
      <c r="GH18" s="142"/>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85" customFormat="1" ht="15.75">
      <c r="A19" s="185" t="s">
        <v>365</v>
      </c>
      <c r="B19"/>
      <c r="C19" s="362">
        <f t="shared" si="0"/>
        <v>1.2413438567842996</v>
      </c>
      <c r="D19" s="363"/>
      <c r="E19" s="363"/>
      <c r="F19" s="363"/>
      <c r="G19"/>
      <c r="H19" s="185">
        <f t="shared" si="1"/>
        <v>821</v>
      </c>
      <c r="L19"/>
      <c r="M19" s="185">
        <v>107</v>
      </c>
      <c r="Q19" s="185">
        <v>114</v>
      </c>
      <c r="U19" s="185">
        <v>122</v>
      </c>
      <c r="Y19" s="185">
        <v>377</v>
      </c>
      <c r="AC19" s="185">
        <v>101</v>
      </c>
      <c r="AG19" s="142"/>
      <c r="AH19" s="185">
        <v>66138</v>
      </c>
      <c r="AL19" s="185">
        <v>264.4</v>
      </c>
      <c r="AT19" s="185">
        <v>221.8</v>
      </c>
      <c r="AX19" s="185">
        <v>181.3</v>
      </c>
      <c r="BF19" s="185">
        <v>162.6</v>
      </c>
      <c r="BJ19" s="185">
        <v>145.6</v>
      </c>
      <c r="BR19" s="185">
        <v>238.2</v>
      </c>
      <c r="BV19" s="185">
        <v>188.5</v>
      </c>
      <c r="CD19" s="185">
        <v>317.5</v>
      </c>
      <c r="CH19" s="185">
        <v>267.9</v>
      </c>
      <c r="CP19" s="185">
        <v>205.8</v>
      </c>
      <c r="CT19" s="185">
        <v>171.3</v>
      </c>
      <c r="CX19" s="142"/>
      <c r="DC19" s="185">
        <v>24263.2</v>
      </c>
      <c r="DG19" s="185">
        <v>17489.7</v>
      </c>
      <c r="DO19" s="185">
        <v>301.6</v>
      </c>
      <c r="DS19" s="185">
        <v>101</v>
      </c>
      <c r="EA19" s="185">
        <v>39.7</v>
      </c>
      <c r="EE19" s="185">
        <v>19.4</v>
      </c>
      <c r="EM19" s="185">
        <v>31.7</v>
      </c>
      <c r="EQ19" s="185">
        <v>16.6</v>
      </c>
      <c r="EY19" s="185">
        <v>62.4</v>
      </c>
      <c r="FC19" s="185">
        <v>23</v>
      </c>
      <c r="FK19" s="185">
        <v>21.2</v>
      </c>
      <c r="FO19" s="185">
        <v>17.3</v>
      </c>
      <c r="FS19" s="142"/>
      <c r="FT19" s="142"/>
      <c r="FU19" s="142"/>
      <c r="FV19" s="142"/>
      <c r="FW19" s="142"/>
      <c r="FX19" s="142"/>
      <c r="FY19" s="142"/>
      <c r="FZ19" s="142"/>
      <c r="GA19" s="142"/>
      <c r="GB19" s="142"/>
      <c r="GC19" s="142"/>
      <c r="GD19" s="142"/>
      <c r="GE19" s="142"/>
      <c r="GF19" s="142"/>
      <c r="GG19" s="142"/>
      <c r="GH19" s="142"/>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85" customFormat="1" ht="15.75">
      <c r="A20" s="185" t="s">
        <v>366</v>
      </c>
      <c r="B20"/>
      <c r="C20" s="362">
        <f t="shared" si="0"/>
        <v>10.956215108710472</v>
      </c>
      <c r="D20" s="363"/>
      <c r="E20" s="363"/>
      <c r="F20" s="363"/>
      <c r="G20"/>
      <c r="H20" s="185">
        <f t="shared" si="1"/>
        <v>117322</v>
      </c>
      <c r="L20"/>
      <c r="M20" s="185">
        <v>21721</v>
      </c>
      <c r="Q20" s="185">
        <v>18776</v>
      </c>
      <c r="U20" s="185">
        <v>32405</v>
      </c>
      <c r="Y20" s="185">
        <v>31045</v>
      </c>
      <c r="AC20" s="185">
        <v>13375</v>
      </c>
      <c r="AG20" s="142"/>
      <c r="AH20" s="185">
        <v>1070826</v>
      </c>
      <c r="AL20" s="185">
        <v>408.5</v>
      </c>
      <c r="AT20" s="185">
        <v>398.1</v>
      </c>
      <c r="AX20" s="185">
        <v>421.6</v>
      </c>
      <c r="BF20" s="185">
        <v>395.5</v>
      </c>
      <c r="BJ20" s="185">
        <v>418.1</v>
      </c>
      <c r="BR20" s="185">
        <v>398.3</v>
      </c>
      <c r="BV20" s="185">
        <v>413.1</v>
      </c>
      <c r="CD20" s="185">
        <v>398</v>
      </c>
      <c r="CH20" s="185">
        <v>416</v>
      </c>
      <c r="CP20" s="185">
        <v>397.6</v>
      </c>
      <c r="CT20" s="185">
        <v>412.4</v>
      </c>
      <c r="CX20" s="142"/>
      <c r="DC20" s="185">
        <v>524922.4</v>
      </c>
      <c r="DG20" s="185">
        <v>437403.8</v>
      </c>
      <c r="DO20" s="185">
        <v>18327.2</v>
      </c>
      <c r="DS20" s="185">
        <v>12913.3</v>
      </c>
      <c r="EA20" s="185">
        <v>10901.3</v>
      </c>
      <c r="EE20" s="185">
        <v>9157.7</v>
      </c>
      <c r="EM20" s="185">
        <v>10609.2</v>
      </c>
      <c r="EQ20" s="185">
        <v>7850</v>
      </c>
      <c r="EY20" s="185">
        <v>16408.6</v>
      </c>
      <c r="FC20" s="185">
        <v>13388.1</v>
      </c>
      <c r="FK20" s="185">
        <v>7026.2</v>
      </c>
      <c r="FO20" s="185">
        <v>5515.9</v>
      </c>
      <c r="FS20" s="142"/>
      <c r="FT20" s="142"/>
      <c r="FU20" s="142"/>
      <c r="FV20" s="142"/>
      <c r="FW20" s="142"/>
      <c r="FX20" s="142"/>
      <c r="FY20" s="142"/>
      <c r="FZ20" s="142"/>
      <c r="GA20" s="142"/>
      <c r="GB20" s="142"/>
      <c r="GC20" s="142"/>
      <c r="GD20" s="142"/>
      <c r="GE20" s="142"/>
      <c r="GF20" s="142"/>
      <c r="GG20" s="142"/>
      <c r="GH20" s="142"/>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85" customFormat="1" ht="15.75">
      <c r="A21" s="185" t="s">
        <v>367</v>
      </c>
      <c r="B21"/>
      <c r="C21" s="362">
        <f t="shared" si="0"/>
        <v>26.304418037442506</v>
      </c>
      <c r="D21" s="363"/>
      <c r="E21" s="363"/>
      <c r="F21" s="363"/>
      <c r="G21"/>
      <c r="H21" s="185">
        <f t="shared" si="1"/>
        <v>165333</v>
      </c>
      <c r="L21"/>
      <c r="M21" s="185">
        <v>40841</v>
      </c>
      <c r="Q21" s="185">
        <v>16557</v>
      </c>
      <c r="U21" s="185">
        <v>71648</v>
      </c>
      <c r="Y21" s="185">
        <v>21132</v>
      </c>
      <c r="AC21" s="185">
        <v>15155</v>
      </c>
      <c r="AG21" s="142"/>
      <c r="AH21" s="185">
        <v>628537</v>
      </c>
      <c r="AL21" s="185">
        <v>137.4</v>
      </c>
      <c r="AT21" s="185">
        <v>130.5</v>
      </c>
      <c r="AX21" s="185">
        <v>138</v>
      </c>
      <c r="BF21" s="185">
        <v>127.6</v>
      </c>
      <c r="BJ21" s="185">
        <v>131.6</v>
      </c>
      <c r="BR21" s="185">
        <v>130.4</v>
      </c>
      <c r="BV21" s="185">
        <v>138</v>
      </c>
      <c r="CD21" s="185">
        <v>127.9</v>
      </c>
      <c r="CH21" s="185">
        <v>136.6</v>
      </c>
      <c r="CP21" s="185">
        <v>126.4</v>
      </c>
      <c r="CT21" s="185">
        <v>133.3</v>
      </c>
      <c r="CX21" s="142"/>
      <c r="DC21" s="185">
        <v>117981.2</v>
      </c>
      <c r="DG21" s="185">
        <v>86357.4</v>
      </c>
      <c r="DO21" s="185">
        <v>3859.3</v>
      </c>
      <c r="DS21" s="185">
        <v>2886</v>
      </c>
      <c r="EA21" s="185">
        <v>9384.3</v>
      </c>
      <c r="EE21" s="185">
        <v>5634.2</v>
      </c>
      <c r="EM21" s="185">
        <v>3991.5</v>
      </c>
      <c r="EQ21" s="185">
        <v>2179.3</v>
      </c>
      <c r="EY21" s="185">
        <v>15598.4</v>
      </c>
      <c r="FC21" s="185">
        <v>9890.5</v>
      </c>
      <c r="FK21" s="185">
        <v>3830.7</v>
      </c>
      <c r="FO21" s="185">
        <v>2020.6</v>
      </c>
      <c r="FS21" s="142"/>
      <c r="FT21" s="142"/>
      <c r="FU21" s="142"/>
      <c r="FV21" s="142"/>
      <c r="FW21" s="142"/>
      <c r="FX21" s="142"/>
      <c r="FY21" s="142"/>
      <c r="FZ21" s="142"/>
      <c r="GA21" s="142"/>
      <c r="GB21" s="142"/>
      <c r="GC21" s="142"/>
      <c r="GD21" s="142"/>
      <c r="GE21" s="142"/>
      <c r="GF21" s="142"/>
      <c r="GG21" s="142"/>
      <c r="GH21" s="142"/>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85" customFormat="1" ht="15.75">
      <c r="A22" s="185" t="s">
        <v>368</v>
      </c>
      <c r="B22"/>
      <c r="C22" s="362">
        <f t="shared" si="0"/>
        <v>18.973454532042663</v>
      </c>
      <c r="D22" s="363"/>
      <c r="E22" s="363"/>
      <c r="F22" s="363"/>
      <c r="G22"/>
      <c r="H22" s="185">
        <f t="shared" si="1"/>
        <v>113174</v>
      </c>
      <c r="L22"/>
      <c r="M22" s="185">
        <v>32596</v>
      </c>
      <c r="Q22" s="185">
        <v>16892</v>
      </c>
      <c r="U22" s="185">
        <v>41404</v>
      </c>
      <c r="Y22" s="185">
        <v>10313</v>
      </c>
      <c r="AC22" s="185">
        <v>11969</v>
      </c>
      <c r="AG22" s="142"/>
      <c r="AH22" s="185">
        <v>596486</v>
      </c>
      <c r="AL22" s="185">
        <v>150.7</v>
      </c>
      <c r="AT22" s="185">
        <v>139.2</v>
      </c>
      <c r="AX22" s="185">
        <v>148.8</v>
      </c>
      <c r="BF22" s="185">
        <v>129.8</v>
      </c>
      <c r="BJ22" s="185">
        <v>143.4</v>
      </c>
      <c r="BR22" s="185">
        <v>139.4</v>
      </c>
      <c r="BV22" s="185">
        <v>151.3</v>
      </c>
      <c r="CD22" s="185">
        <v>131.9</v>
      </c>
      <c r="CH22" s="185">
        <v>144.4</v>
      </c>
      <c r="CP22" s="185">
        <v>130.7</v>
      </c>
      <c r="CT22" s="185">
        <v>136.7</v>
      </c>
      <c r="CX22" s="142"/>
      <c r="DC22" s="185">
        <v>81830.3</v>
      </c>
      <c r="DG22" s="185">
        <v>89881.3</v>
      </c>
      <c r="DO22" s="185">
        <v>1098.2</v>
      </c>
      <c r="DS22" s="185">
        <v>1488.9</v>
      </c>
      <c r="EA22" s="185">
        <v>4245.4</v>
      </c>
      <c r="EE22" s="185">
        <v>4850.1</v>
      </c>
      <c r="EM22" s="185">
        <v>2623.7</v>
      </c>
      <c r="EQ22" s="185">
        <v>2422.2</v>
      </c>
      <c r="EY22" s="185">
        <v>5282.7</v>
      </c>
      <c r="FC22" s="185">
        <v>6264.1</v>
      </c>
      <c r="FK22" s="185">
        <v>2014.8</v>
      </c>
      <c r="FO22" s="185">
        <v>1635.9</v>
      </c>
      <c r="FS22" s="142"/>
      <c r="FT22" s="142"/>
      <c r="FU22" s="142"/>
      <c r="FV22" s="142"/>
      <c r="FW22" s="142"/>
      <c r="FX22" s="142"/>
      <c r="FY22" s="142"/>
      <c r="FZ22" s="142"/>
      <c r="GA22" s="142"/>
      <c r="GB22" s="142"/>
      <c r="GC22" s="142"/>
      <c r="GD22" s="142"/>
      <c r="GE22" s="142"/>
      <c r="GF22" s="142"/>
      <c r="GG22" s="142"/>
      <c r="GH22" s="14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85" customFormat="1" ht="15.75">
      <c r="A23" s="185" t="s">
        <v>369</v>
      </c>
      <c r="B23"/>
      <c r="C23" s="362">
        <f t="shared" si="0"/>
        <v>22.734838447931182</v>
      </c>
      <c r="D23" s="363"/>
      <c r="E23" s="363"/>
      <c r="F23" s="363"/>
      <c r="G23"/>
      <c r="H23" s="185">
        <f t="shared" si="1"/>
        <v>278507</v>
      </c>
      <c r="L23"/>
      <c r="M23" s="185">
        <v>73437</v>
      </c>
      <c r="Q23" s="185">
        <v>33449</v>
      </c>
      <c r="U23" s="185">
        <v>113052</v>
      </c>
      <c r="Y23" s="185">
        <v>31445</v>
      </c>
      <c r="AC23" s="185">
        <v>27124</v>
      </c>
      <c r="AG23" s="142"/>
      <c r="AH23" s="185">
        <v>1225023</v>
      </c>
      <c r="AL23" s="185">
        <v>143.9</v>
      </c>
      <c r="AT23" s="185">
        <v>133.1</v>
      </c>
      <c r="AX23" s="185">
        <v>142.8</v>
      </c>
      <c r="BF23" s="185">
        <v>128.4</v>
      </c>
      <c r="BJ23" s="185">
        <v>137.6</v>
      </c>
      <c r="BR23" s="185">
        <v>132.6</v>
      </c>
      <c r="BV23" s="185">
        <v>142.9</v>
      </c>
      <c r="CD23" s="185">
        <v>128.7</v>
      </c>
      <c r="CH23" s="185">
        <v>139.1</v>
      </c>
      <c r="CP23" s="185">
        <v>127.9</v>
      </c>
      <c r="CT23" s="185">
        <v>134.8</v>
      </c>
      <c r="CX23" s="142"/>
      <c r="DC23" s="185">
        <v>199811.5</v>
      </c>
      <c r="DG23" s="185">
        <v>176238.7</v>
      </c>
      <c r="DO23" s="185">
        <v>4957.5</v>
      </c>
      <c r="DS23" s="185">
        <v>4374.9</v>
      </c>
      <c r="EA23" s="185">
        <v>13629.7</v>
      </c>
      <c r="EE23" s="185">
        <v>10484.3</v>
      </c>
      <c r="EM23" s="185">
        <v>6615.2</v>
      </c>
      <c r="EQ23" s="185">
        <v>4601.5</v>
      </c>
      <c r="EY23" s="185">
        <v>20881.1</v>
      </c>
      <c r="FC23" s="185">
        <v>16154.6</v>
      </c>
      <c r="FK23" s="185">
        <v>5845.5</v>
      </c>
      <c r="FO23" s="185">
        <v>3656.5</v>
      </c>
      <c r="FS23" s="142"/>
      <c r="FT23" s="142"/>
      <c r="FU23" s="142"/>
      <c r="FV23" s="142"/>
      <c r="FW23" s="142"/>
      <c r="FX23" s="142"/>
      <c r="FY23" s="142"/>
      <c r="FZ23" s="142"/>
      <c r="GA23" s="142"/>
      <c r="GB23" s="142"/>
      <c r="GC23" s="142"/>
      <c r="GD23" s="142"/>
      <c r="GE23" s="142"/>
      <c r="GF23" s="142"/>
      <c r="GG23" s="142"/>
      <c r="GH23" s="142"/>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85" customFormat="1" ht="15.75">
      <c r="A24" s="185" t="s">
        <v>370</v>
      </c>
      <c r="B24"/>
      <c r="C24" s="220">
        <f t="shared" si="0"/>
        <v>16.04609859978287</v>
      </c>
      <c r="D24" s="363"/>
      <c r="E24" s="363"/>
      <c r="F24" s="363"/>
      <c r="G24"/>
      <c r="H24" s="185">
        <f t="shared" si="1"/>
        <v>720530</v>
      </c>
      <c r="L24"/>
      <c r="M24" s="185">
        <v>159761</v>
      </c>
      <c r="Q24" s="185">
        <v>108820</v>
      </c>
      <c r="U24" s="185">
        <v>232816</v>
      </c>
      <c r="Y24" s="185">
        <v>124464</v>
      </c>
      <c r="AC24" s="185">
        <v>94669</v>
      </c>
      <c r="AG24" s="142"/>
      <c r="AH24" s="185">
        <v>4490375</v>
      </c>
      <c r="AL24" s="185">
        <v>312.9</v>
      </c>
      <c r="AT24" s="185">
        <v>236.8</v>
      </c>
      <c r="AX24" s="185">
        <v>258</v>
      </c>
      <c r="BF24" s="185">
        <v>265.4</v>
      </c>
      <c r="BJ24" s="185">
        <v>286.1</v>
      </c>
      <c r="BR24" s="185">
        <v>229.4</v>
      </c>
      <c r="BV24" s="185">
        <v>250.1</v>
      </c>
      <c r="CD24" s="185">
        <v>310.9</v>
      </c>
      <c r="CH24" s="185">
        <v>318.1</v>
      </c>
      <c r="CP24" s="185">
        <v>261.3</v>
      </c>
      <c r="CT24" s="185">
        <v>286.1</v>
      </c>
      <c r="CX24" s="142"/>
      <c r="DC24" s="185">
        <v>1519554.2</v>
      </c>
      <c r="DG24" s="185">
        <v>1404899.1</v>
      </c>
      <c r="DO24" s="185">
        <v>44701.5</v>
      </c>
      <c r="DS24" s="185">
        <v>39595</v>
      </c>
      <c r="EA24" s="185">
        <v>45425.1</v>
      </c>
      <c r="EE24" s="185">
        <v>41220.1</v>
      </c>
      <c r="EM24" s="185">
        <v>35433</v>
      </c>
      <c r="EQ24" s="185">
        <v>31138.2</v>
      </c>
      <c r="EY24" s="185">
        <v>63205.5</v>
      </c>
      <c r="FC24" s="185">
        <v>58227</v>
      </c>
      <c r="FK24" s="185">
        <v>29790.5</v>
      </c>
      <c r="FO24" s="185">
        <v>27083.8</v>
      </c>
      <c r="FS24" s="142"/>
      <c r="FT24" s="142"/>
      <c r="FU24" s="142"/>
      <c r="FV24" s="142"/>
      <c r="FW24" s="142"/>
      <c r="FX24" s="142"/>
      <c r="FY24" s="142"/>
      <c r="FZ24" s="142"/>
      <c r="GA24" s="142"/>
      <c r="GB24" s="142"/>
      <c r="GC24" s="142"/>
      <c r="GD24" s="142"/>
      <c r="GE24" s="142"/>
      <c r="GF24" s="142"/>
      <c r="GG24" s="142"/>
      <c r="GH24" s="142"/>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85" customFormat="1" ht="15.75">
      <c r="A25" s="185" t="s">
        <v>371</v>
      </c>
      <c r="B25"/>
      <c r="C25" s="363"/>
      <c r="D25" s="362">
        <f aca="true" t="shared" si="2" ref="D25:D28">I25/AI25*100</f>
        <v>3.8494759679799775</v>
      </c>
      <c r="E25" s="363"/>
      <c r="F25" s="363"/>
      <c r="G25"/>
      <c r="I25" s="185">
        <f aca="true" t="shared" si="3" ref="I25:I28">N25+R25+V25+Z25+AD25</f>
        <v>5660</v>
      </c>
      <c r="L25"/>
      <c r="N25" s="185">
        <v>2620</v>
      </c>
      <c r="R25" s="185">
        <v>475</v>
      </c>
      <c r="V25" s="185">
        <v>880</v>
      </c>
      <c r="Z25" s="185">
        <v>0</v>
      </c>
      <c r="AD25" s="185">
        <v>1685</v>
      </c>
      <c r="AG25" s="142"/>
      <c r="AI25" s="185">
        <v>147033</v>
      </c>
      <c r="AM25" s="185">
        <v>15.6</v>
      </c>
      <c r="AU25" s="185">
        <v>18</v>
      </c>
      <c r="AY25" s="185">
        <v>19.3</v>
      </c>
      <c r="BC25" s="185">
        <v>20</v>
      </c>
      <c r="BG25" s="185">
        <v>18.6</v>
      </c>
      <c r="BK25" s="185">
        <v>20</v>
      </c>
      <c r="BO25" s="185">
        <v>17</v>
      </c>
      <c r="BS25" s="185">
        <v>17.9</v>
      </c>
      <c r="BW25" s="185">
        <v>20.5</v>
      </c>
      <c r="CA25" s="185">
        <v>16</v>
      </c>
      <c r="CE25" s="185">
        <v>24.1</v>
      </c>
      <c r="CM25" s="185">
        <v>17</v>
      </c>
      <c r="CQ25" s="185">
        <v>17.1</v>
      </c>
      <c r="CU25" s="185">
        <v>16.6</v>
      </c>
      <c r="CX25" s="142"/>
      <c r="CZ25" s="185">
        <v>1252.1</v>
      </c>
      <c r="DD25" s="185">
        <v>1339.4</v>
      </c>
      <c r="DH25" s="185">
        <v>2290.5</v>
      </c>
      <c r="DL25" s="185">
        <v>3</v>
      </c>
      <c r="DP25" s="185">
        <v>12</v>
      </c>
      <c r="DT25" s="185">
        <v>0</v>
      </c>
      <c r="EB25" s="185">
        <v>9.2</v>
      </c>
      <c r="EF25" s="185">
        <v>50.5</v>
      </c>
      <c r="EJ25" s="185">
        <v>100</v>
      </c>
      <c r="EN25" s="185">
        <v>8</v>
      </c>
      <c r="ER25" s="185">
        <v>9.5</v>
      </c>
      <c r="EV25" s="185">
        <v>51</v>
      </c>
      <c r="EZ25" s="185">
        <v>45</v>
      </c>
      <c r="FD25" s="185">
        <v>18</v>
      </c>
      <c r="FH25" s="185">
        <v>119</v>
      </c>
      <c r="FL25" s="185">
        <v>20.5</v>
      </c>
      <c r="FP25" s="185">
        <v>28</v>
      </c>
      <c r="FS25" s="142"/>
      <c r="FT25" s="142"/>
      <c r="FU25" s="142"/>
      <c r="FV25" s="142"/>
      <c r="FW25" s="142"/>
      <c r="FX25" s="142"/>
      <c r="FY25" s="142"/>
      <c r="FZ25" s="142"/>
      <c r="GA25" s="142"/>
      <c r="GB25" s="142"/>
      <c r="GC25" s="142"/>
      <c r="GD25" s="142"/>
      <c r="GE25" s="142"/>
      <c r="GF25" s="142"/>
      <c r="GG25" s="142"/>
      <c r="GH25" s="142"/>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85" customFormat="1" ht="15.75">
      <c r="A26" s="185" t="s">
        <v>372</v>
      </c>
      <c r="B26"/>
      <c r="C26" s="363"/>
      <c r="D26" s="362">
        <f t="shared" si="2"/>
        <v>59.786774944999024</v>
      </c>
      <c r="E26" s="363"/>
      <c r="F26" s="363"/>
      <c r="G26"/>
      <c r="I26" s="185">
        <f t="shared" si="3"/>
        <v>13716200</v>
      </c>
      <c r="L26"/>
      <c r="N26" s="185">
        <v>4390210</v>
      </c>
      <c r="R26" s="185">
        <v>4595040</v>
      </c>
      <c r="V26" s="185">
        <v>2035190</v>
      </c>
      <c r="Z26" s="185">
        <v>401930</v>
      </c>
      <c r="AD26" s="185">
        <v>2293830</v>
      </c>
      <c r="AG26" s="142"/>
      <c r="AI26" s="185">
        <v>22941863</v>
      </c>
      <c r="AM26" s="185">
        <v>91.9</v>
      </c>
      <c r="AQ26" s="185">
        <v>84.9</v>
      </c>
      <c r="AU26" s="185">
        <v>88.7</v>
      </c>
      <c r="AY26" s="185">
        <v>91.7</v>
      </c>
      <c r="BC26" s="185">
        <v>84.9</v>
      </c>
      <c r="BG26" s="185">
        <v>88.1</v>
      </c>
      <c r="BK26" s="185">
        <v>92.4</v>
      </c>
      <c r="BO26" s="185">
        <v>85</v>
      </c>
      <c r="BS26" s="185">
        <v>88.8</v>
      </c>
      <c r="BW26" s="185">
        <v>91.8</v>
      </c>
      <c r="CA26" s="185">
        <v>84.4</v>
      </c>
      <c r="CE26" s="185">
        <v>89</v>
      </c>
      <c r="CI26" s="185">
        <v>92.8</v>
      </c>
      <c r="CM26" s="185">
        <v>85</v>
      </c>
      <c r="CQ26" s="185">
        <v>89.1</v>
      </c>
      <c r="CU26" s="185">
        <v>92.1</v>
      </c>
      <c r="CX26" s="142"/>
      <c r="CZ26" s="185">
        <v>2086824.9</v>
      </c>
      <c r="DD26" s="185">
        <v>2193268.4</v>
      </c>
      <c r="DH26" s="185">
        <v>2108605.9</v>
      </c>
      <c r="DL26" s="185">
        <v>33870.5</v>
      </c>
      <c r="DP26" s="185">
        <v>40033</v>
      </c>
      <c r="DT26" s="185">
        <v>37288.2</v>
      </c>
      <c r="DX26" s="185">
        <v>408369</v>
      </c>
      <c r="EB26" s="185">
        <v>431820</v>
      </c>
      <c r="EF26" s="185">
        <v>402509</v>
      </c>
      <c r="EJ26" s="185">
        <v>385460</v>
      </c>
      <c r="EN26" s="185">
        <v>417900</v>
      </c>
      <c r="ER26" s="185">
        <v>424748.4</v>
      </c>
      <c r="EV26" s="185">
        <v>185725</v>
      </c>
      <c r="EZ26" s="185">
        <v>199150</v>
      </c>
      <c r="FD26" s="185">
        <v>186895.4</v>
      </c>
      <c r="FH26" s="185">
        <v>185555</v>
      </c>
      <c r="FL26" s="185">
        <v>217000</v>
      </c>
      <c r="FP26" s="185">
        <v>211175.6</v>
      </c>
      <c r="FS26" s="142"/>
      <c r="FT26" s="142"/>
      <c r="FU26" s="142"/>
      <c r="FV26" s="142"/>
      <c r="FW26" s="142"/>
      <c r="FX26" s="142"/>
      <c r="FY26" s="142"/>
      <c r="FZ26" s="142"/>
      <c r="GA26" s="142"/>
      <c r="GB26" s="142"/>
      <c r="GC26" s="142"/>
      <c r="GD26" s="142"/>
      <c r="GE26" s="142"/>
      <c r="GF26" s="142"/>
      <c r="GG26" s="142"/>
      <c r="GH26" s="142"/>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85" customFormat="1" ht="15.75">
      <c r="A27" s="185" t="s">
        <v>373</v>
      </c>
      <c r="B27"/>
      <c r="C27" s="363"/>
      <c r="D27" s="362">
        <f t="shared" si="2"/>
        <v>48.53462888565594</v>
      </c>
      <c r="E27" s="363"/>
      <c r="F27" s="363"/>
      <c r="G27"/>
      <c r="I27" s="185">
        <f t="shared" si="3"/>
        <v>181818</v>
      </c>
      <c r="L27"/>
      <c r="N27" s="185">
        <v>66720</v>
      </c>
      <c r="R27" s="185">
        <v>53630</v>
      </c>
      <c r="V27" s="185">
        <v>26882</v>
      </c>
      <c r="Z27" s="185">
        <v>8981</v>
      </c>
      <c r="AD27" s="185">
        <v>25605</v>
      </c>
      <c r="AG27" s="142"/>
      <c r="AI27" s="185">
        <v>374615</v>
      </c>
      <c r="AM27" s="185">
        <v>181.5</v>
      </c>
      <c r="AQ27" s="185">
        <v>150</v>
      </c>
      <c r="AU27" s="185">
        <v>154.7</v>
      </c>
      <c r="AY27" s="185">
        <v>163.6</v>
      </c>
      <c r="BC27" s="185">
        <v>152</v>
      </c>
      <c r="BG27" s="185">
        <v>151.2</v>
      </c>
      <c r="BK27" s="185">
        <v>160.4</v>
      </c>
      <c r="BO27" s="185">
        <v>162.7</v>
      </c>
      <c r="BS27" s="185">
        <v>160</v>
      </c>
      <c r="BW27" s="185">
        <v>177.5</v>
      </c>
      <c r="CA27" s="185">
        <v>162.5</v>
      </c>
      <c r="CE27" s="185">
        <v>155</v>
      </c>
      <c r="CI27" s="185">
        <v>163.5</v>
      </c>
      <c r="CM27" s="185">
        <v>150</v>
      </c>
      <c r="CQ27" s="185">
        <v>161.2</v>
      </c>
      <c r="CU27" s="185">
        <v>157.7</v>
      </c>
      <c r="CX27" s="142"/>
      <c r="CZ27" s="185">
        <v>86079</v>
      </c>
      <c r="DD27" s="185">
        <v>65581.1</v>
      </c>
      <c r="DH27" s="185">
        <v>68011.1</v>
      </c>
      <c r="DL27" s="185">
        <v>2492.5</v>
      </c>
      <c r="DP27" s="185">
        <v>1731</v>
      </c>
      <c r="DT27" s="185">
        <v>1468.7</v>
      </c>
      <c r="DX27" s="185">
        <v>18000</v>
      </c>
      <c r="EB27" s="185">
        <v>11500</v>
      </c>
      <c r="EF27" s="185">
        <v>10913.3</v>
      </c>
      <c r="EJ27" s="185">
        <v>14440</v>
      </c>
      <c r="EN27" s="185">
        <v>9340</v>
      </c>
      <c r="ER27" s="185">
        <v>8599.8</v>
      </c>
      <c r="EV27" s="185">
        <v>6703.2</v>
      </c>
      <c r="EZ27" s="185">
        <v>5200</v>
      </c>
      <c r="FD27" s="185">
        <v>4771</v>
      </c>
      <c r="FH27" s="185">
        <v>6300</v>
      </c>
      <c r="FL27" s="185">
        <v>4730</v>
      </c>
      <c r="FP27" s="185">
        <v>4037.6</v>
      </c>
      <c r="FS27" s="142"/>
      <c r="FT27" s="142"/>
      <c r="FU27" s="142"/>
      <c r="FV27" s="142"/>
      <c r="FW27" s="142"/>
      <c r="FX27" s="142"/>
      <c r="FY27" s="142"/>
      <c r="FZ27" s="142"/>
      <c r="GA27" s="142"/>
      <c r="GB27" s="142"/>
      <c r="GC27" s="142"/>
      <c r="GD27" s="142"/>
      <c r="GE27" s="142"/>
      <c r="GF27" s="142"/>
      <c r="GG27" s="142"/>
      <c r="GH27" s="142"/>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85" customFormat="1" ht="15.75">
      <c r="A28" s="185" t="s">
        <v>374</v>
      </c>
      <c r="B28"/>
      <c r="C28" s="363"/>
      <c r="D28" s="220">
        <f t="shared" si="2"/>
        <v>59.25659633803313</v>
      </c>
      <c r="E28" s="363"/>
      <c r="F28" s="363"/>
      <c r="G28"/>
      <c r="I28" s="185">
        <f t="shared" si="3"/>
        <v>13903678</v>
      </c>
      <c r="L28"/>
      <c r="N28" s="185">
        <v>4459550</v>
      </c>
      <c r="R28" s="185">
        <v>4649145</v>
      </c>
      <c r="V28" s="185">
        <v>2062952</v>
      </c>
      <c r="Z28" s="185">
        <v>410911</v>
      </c>
      <c r="AD28" s="185">
        <v>2321120</v>
      </c>
      <c r="AG28" s="142"/>
      <c r="AI28" s="185">
        <v>23463511</v>
      </c>
      <c r="AM28" s="185">
        <v>92.9</v>
      </c>
      <c r="AQ28" s="185">
        <v>86.5</v>
      </c>
      <c r="AU28" s="185">
        <v>89.7</v>
      </c>
      <c r="AY28" s="185">
        <v>92.7</v>
      </c>
      <c r="BC28" s="185">
        <v>86.2</v>
      </c>
      <c r="BG28" s="185">
        <v>88.9</v>
      </c>
      <c r="BK28" s="185">
        <v>93.2</v>
      </c>
      <c r="BO28" s="185">
        <v>86.3</v>
      </c>
      <c r="BS28" s="185">
        <v>89.8</v>
      </c>
      <c r="BW28" s="185">
        <v>92.9</v>
      </c>
      <c r="CA28" s="185">
        <v>87.3</v>
      </c>
      <c r="CE28" s="185">
        <v>90.5</v>
      </c>
      <c r="CI28" s="185">
        <v>94.3</v>
      </c>
      <c r="CM28" s="185">
        <v>86</v>
      </c>
      <c r="CQ28" s="185">
        <v>89.9</v>
      </c>
      <c r="CU28" s="185">
        <v>92.7</v>
      </c>
      <c r="CX28" s="142"/>
      <c r="CZ28" s="185">
        <v>2174156</v>
      </c>
      <c r="DD28" s="185">
        <v>2260188.9</v>
      </c>
      <c r="DH28" s="185">
        <v>2178907.5</v>
      </c>
      <c r="DL28" s="185">
        <v>36366</v>
      </c>
      <c r="DP28" s="185">
        <v>41776</v>
      </c>
      <c r="DT28" s="185">
        <v>38756.9</v>
      </c>
      <c r="DX28" s="185">
        <v>426369</v>
      </c>
      <c r="EB28" s="185">
        <v>443329.2</v>
      </c>
      <c r="EF28" s="185">
        <v>413472.8</v>
      </c>
      <c r="EJ28" s="185">
        <v>400000</v>
      </c>
      <c r="EN28" s="185">
        <v>427248</v>
      </c>
      <c r="ER28" s="185">
        <v>433357.7</v>
      </c>
      <c r="EV28" s="185">
        <v>192479.2</v>
      </c>
      <c r="EZ28" s="185">
        <v>204395</v>
      </c>
      <c r="FD28" s="185">
        <v>191684.4</v>
      </c>
      <c r="FH28" s="185">
        <v>191974</v>
      </c>
      <c r="FL28" s="185">
        <v>221750.5</v>
      </c>
      <c r="FP28" s="185">
        <v>215241.2</v>
      </c>
      <c r="FS28" s="142"/>
      <c r="FT28" s="142"/>
      <c r="FU28" s="142"/>
      <c r="FV28" s="142"/>
      <c r="FW28" s="142"/>
      <c r="FX28" s="142"/>
      <c r="FY28" s="142"/>
      <c r="FZ28" s="142"/>
      <c r="GA28" s="142"/>
      <c r="GB28" s="142"/>
      <c r="GC28" s="142"/>
      <c r="GD28" s="142"/>
      <c r="GE28" s="142"/>
      <c r="GF28" s="142"/>
      <c r="GG28" s="142"/>
      <c r="GH28" s="142"/>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85" customFormat="1" ht="15.75">
      <c r="A29" s="185" t="s">
        <v>375</v>
      </c>
      <c r="B29"/>
      <c r="C29" s="363"/>
      <c r="D29" s="363"/>
      <c r="E29" s="362">
        <f aca="true" t="shared" si="4" ref="E29:E32">J29/AJ29*100</f>
        <v>2.6869615353774994</v>
      </c>
      <c r="F29" s="363"/>
      <c r="G29"/>
      <c r="J29" s="185">
        <f aca="true" t="shared" si="5" ref="J29:J32">O29+S29+W29+AA29+AE29</f>
        <v>21111</v>
      </c>
      <c r="L29"/>
      <c r="O29" s="185">
        <v>701</v>
      </c>
      <c r="S29" s="185">
        <v>903</v>
      </c>
      <c r="W29" s="185">
        <v>11582</v>
      </c>
      <c r="AA29" s="185">
        <v>5408</v>
      </c>
      <c r="AE29" s="185">
        <v>2517</v>
      </c>
      <c r="AG29" s="142"/>
      <c r="AJ29" s="185">
        <v>785683</v>
      </c>
      <c r="AN29" s="185">
        <v>7.6</v>
      </c>
      <c r="AR29" s="185">
        <v>5.2</v>
      </c>
      <c r="AV29" s="185">
        <v>5.8</v>
      </c>
      <c r="AZ29" s="185">
        <v>6.7</v>
      </c>
      <c r="BD29" s="185">
        <v>5.1</v>
      </c>
      <c r="BH29" s="185">
        <v>5.5</v>
      </c>
      <c r="BL29" s="185">
        <v>5.2</v>
      </c>
      <c r="BP29" s="185">
        <v>5.2</v>
      </c>
      <c r="BT29" s="185">
        <v>5.9</v>
      </c>
      <c r="BX29" s="185">
        <v>6.2</v>
      </c>
      <c r="CB29" s="185">
        <v>6.3</v>
      </c>
      <c r="CF29" s="185">
        <v>7.9</v>
      </c>
      <c r="CJ29" s="185">
        <v>8.2</v>
      </c>
      <c r="CN29" s="185">
        <v>6</v>
      </c>
      <c r="CR29" s="185">
        <v>6.8</v>
      </c>
      <c r="CV29" s="185">
        <v>7.1</v>
      </c>
      <c r="CX29" s="142"/>
      <c r="DA29" s="185">
        <v>5359.2</v>
      </c>
      <c r="DE29" s="185">
        <v>5965.7</v>
      </c>
      <c r="DI29" s="185">
        <v>5962.4</v>
      </c>
      <c r="DM29" s="185">
        <v>17</v>
      </c>
      <c r="DQ29" s="185">
        <v>27.5</v>
      </c>
      <c r="DU29" s="185">
        <v>44.3</v>
      </c>
      <c r="DY29" s="185">
        <v>4.2</v>
      </c>
      <c r="EC29" s="185">
        <v>4.3</v>
      </c>
      <c r="EG29" s="185">
        <v>4.7</v>
      </c>
      <c r="EK29" s="185">
        <v>4.1</v>
      </c>
      <c r="EO29" s="185">
        <v>5.3</v>
      </c>
      <c r="ES29" s="185">
        <v>4.7</v>
      </c>
      <c r="EW29" s="185">
        <v>53.6</v>
      </c>
      <c r="FA29" s="185">
        <v>71.9</v>
      </c>
      <c r="FE29" s="185">
        <v>71.6</v>
      </c>
      <c r="FI29" s="185">
        <v>18</v>
      </c>
      <c r="FM29" s="185">
        <v>18.1</v>
      </c>
      <c r="FQ29" s="185">
        <v>17.9</v>
      </c>
      <c r="FS29" s="142"/>
      <c r="FT29" s="142"/>
      <c r="FU29" s="142"/>
      <c r="FV29" s="142"/>
      <c r="FW29" s="142"/>
      <c r="FX29" s="142"/>
      <c r="FY29" s="142"/>
      <c r="FZ29" s="142"/>
      <c r="GA29" s="142"/>
      <c r="GB29" s="142"/>
      <c r="GC29" s="142"/>
      <c r="GD29" s="142"/>
      <c r="GE29" s="142"/>
      <c r="GF29" s="142"/>
      <c r="GG29" s="142"/>
      <c r="GH29" s="142"/>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85" customFormat="1" ht="15.75">
      <c r="A30" s="185" t="s">
        <v>376</v>
      </c>
      <c r="B30"/>
      <c r="C30" s="363"/>
      <c r="D30" s="363"/>
      <c r="E30" s="362">
        <f t="shared" si="4"/>
        <v>3.855641448797012</v>
      </c>
      <c r="F30" s="363"/>
      <c r="G30"/>
      <c r="J30" s="185">
        <f t="shared" si="5"/>
        <v>4439</v>
      </c>
      <c r="L30"/>
      <c r="O30" s="185">
        <v>1590</v>
      </c>
      <c r="S30" s="185">
        <v>507</v>
      </c>
      <c r="W30" s="185">
        <v>1697</v>
      </c>
      <c r="AA30" s="185">
        <v>220</v>
      </c>
      <c r="AE30" s="185">
        <v>425</v>
      </c>
      <c r="AG30" s="142"/>
      <c r="AJ30" s="185">
        <v>115130</v>
      </c>
      <c r="AN30" s="185">
        <v>10.4</v>
      </c>
      <c r="AR30" s="185">
        <v>8</v>
      </c>
      <c r="AV30" s="185">
        <v>9.7</v>
      </c>
      <c r="AZ30" s="185">
        <v>10.1</v>
      </c>
      <c r="BD30" s="185">
        <v>8</v>
      </c>
      <c r="BH30" s="185">
        <v>9.8</v>
      </c>
      <c r="BL30" s="185">
        <v>10.7</v>
      </c>
      <c r="BP30" s="185">
        <v>8</v>
      </c>
      <c r="BT30" s="185">
        <v>8.7</v>
      </c>
      <c r="BX30" s="185">
        <v>9</v>
      </c>
      <c r="CJ30" s="185">
        <v>12.7</v>
      </c>
      <c r="CN30" s="185">
        <v>8</v>
      </c>
      <c r="CR30" s="185">
        <v>8.6</v>
      </c>
      <c r="CV30" s="185">
        <v>10.1</v>
      </c>
      <c r="CX30" s="142"/>
      <c r="DA30" s="185">
        <v>866.2</v>
      </c>
      <c r="DE30" s="185">
        <v>1143.3</v>
      </c>
      <c r="DI30" s="185">
        <v>1199.6</v>
      </c>
      <c r="DM30" s="185">
        <v>0</v>
      </c>
      <c r="DQ30" s="185">
        <v>0</v>
      </c>
      <c r="DU30" s="185">
        <v>2.8</v>
      </c>
      <c r="DY30" s="185">
        <v>12.8</v>
      </c>
      <c r="EC30" s="185">
        <v>15.5</v>
      </c>
      <c r="EG30" s="185">
        <v>16.1</v>
      </c>
      <c r="EK30" s="185">
        <v>3.2</v>
      </c>
      <c r="EO30" s="185">
        <v>5</v>
      </c>
      <c r="ES30" s="185">
        <v>5.4</v>
      </c>
      <c r="EW30" s="185">
        <v>12.8</v>
      </c>
      <c r="FA30" s="185">
        <v>14.8</v>
      </c>
      <c r="FE30" s="185">
        <v>15.2</v>
      </c>
      <c r="FI30" s="185">
        <v>2.8</v>
      </c>
      <c r="FM30" s="185">
        <v>3.7</v>
      </c>
      <c r="FQ30" s="185">
        <v>4.3</v>
      </c>
      <c r="FS30" s="142"/>
      <c r="FT30" s="142"/>
      <c r="FU30" s="142"/>
      <c r="FV30" s="142"/>
      <c r="FW30" s="142"/>
      <c r="FX30" s="142"/>
      <c r="FY30" s="142"/>
      <c r="FZ30" s="142"/>
      <c r="GA30" s="142"/>
      <c r="GB30" s="142"/>
      <c r="GC30" s="142"/>
      <c r="GD30" s="142"/>
      <c r="GE30" s="142"/>
      <c r="GF30" s="142"/>
      <c r="GG30" s="142"/>
      <c r="GH30" s="142"/>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85" customFormat="1" ht="15.75">
      <c r="A31" s="185" t="s">
        <v>377</v>
      </c>
      <c r="B31"/>
      <c r="C31" s="363"/>
      <c r="D31" s="363"/>
      <c r="E31" s="362">
        <f t="shared" si="4"/>
        <v>2.946696802484514</v>
      </c>
      <c r="F31" s="363"/>
      <c r="G31"/>
      <c r="J31" s="185">
        <f t="shared" si="5"/>
        <v>5228</v>
      </c>
      <c r="L31"/>
      <c r="O31" s="185">
        <v>541</v>
      </c>
      <c r="S31" s="185">
        <v>269</v>
      </c>
      <c r="W31" s="185">
        <v>2021</v>
      </c>
      <c r="AA31" s="185">
        <v>1754</v>
      </c>
      <c r="AE31" s="185">
        <v>643</v>
      </c>
      <c r="AG31" s="142"/>
      <c r="AJ31" s="185">
        <v>177419</v>
      </c>
      <c r="AN31" s="185">
        <v>23.5</v>
      </c>
      <c r="AR31" s="185">
        <v>18</v>
      </c>
      <c r="AV31" s="185">
        <v>21.5</v>
      </c>
      <c r="AZ31" s="185">
        <v>22</v>
      </c>
      <c r="BD31" s="185">
        <v>21</v>
      </c>
      <c r="BH31" s="185">
        <v>23</v>
      </c>
      <c r="BL31" s="185">
        <v>22.3</v>
      </c>
      <c r="BP31" s="185">
        <v>21</v>
      </c>
      <c r="BT31" s="185">
        <v>20</v>
      </c>
      <c r="BX31" s="185">
        <v>20.1</v>
      </c>
      <c r="CB31" s="185">
        <v>20.4</v>
      </c>
      <c r="CF31" s="185">
        <v>26.2</v>
      </c>
      <c r="CJ31" s="185">
        <v>26.3</v>
      </c>
      <c r="CN31" s="185">
        <v>18</v>
      </c>
      <c r="CR31" s="185">
        <v>20.7</v>
      </c>
      <c r="CV31" s="185">
        <v>20.1</v>
      </c>
      <c r="CX31" s="142"/>
      <c r="DA31" s="185">
        <v>3472.6</v>
      </c>
      <c r="DE31" s="185">
        <v>4741.6</v>
      </c>
      <c r="DI31" s="185">
        <v>4161.5</v>
      </c>
      <c r="DM31" s="185">
        <v>9.2</v>
      </c>
      <c r="DQ31" s="185">
        <v>22.1</v>
      </c>
      <c r="DU31" s="185">
        <v>46.2</v>
      </c>
      <c r="DY31" s="185">
        <v>8.1</v>
      </c>
      <c r="EC31" s="185">
        <v>12.1</v>
      </c>
      <c r="EG31" s="185">
        <v>11.9</v>
      </c>
      <c r="EK31" s="185">
        <v>4.2</v>
      </c>
      <c r="EO31" s="185">
        <v>6.5</v>
      </c>
      <c r="ES31" s="185">
        <v>6</v>
      </c>
      <c r="EW31" s="185">
        <v>35.7</v>
      </c>
      <c r="FA31" s="185">
        <v>42.3</v>
      </c>
      <c r="FE31" s="185">
        <v>40.7</v>
      </c>
      <c r="FI31" s="185">
        <v>11.7</v>
      </c>
      <c r="FM31" s="185">
        <v>13.9</v>
      </c>
      <c r="FQ31" s="185">
        <v>12.9</v>
      </c>
      <c r="FS31" s="142"/>
      <c r="FT31" s="142"/>
      <c r="FU31" s="142"/>
      <c r="FV31" s="142"/>
      <c r="FW31" s="142"/>
      <c r="FX31" s="142"/>
      <c r="FY31" s="142"/>
      <c r="FZ31" s="142"/>
      <c r="GA31" s="142"/>
      <c r="GB31" s="142"/>
      <c r="GC31" s="142"/>
      <c r="GD31" s="142"/>
      <c r="GE31" s="142"/>
      <c r="GF31" s="142"/>
      <c r="GG31" s="142"/>
      <c r="GH31" s="142"/>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85" customFormat="1" ht="15.75">
      <c r="A32" s="185" t="s">
        <v>378</v>
      </c>
      <c r="B32"/>
      <c r="C32" s="363"/>
      <c r="D32" s="363"/>
      <c r="E32" s="220">
        <f t="shared" si="4"/>
        <v>2.8544877169291953</v>
      </c>
      <c r="F32" s="363"/>
      <c r="G32"/>
      <c r="J32" s="185">
        <f t="shared" si="5"/>
        <v>30778</v>
      </c>
      <c r="L32"/>
      <c r="O32" s="185">
        <v>2832</v>
      </c>
      <c r="S32" s="185">
        <v>1679</v>
      </c>
      <c r="W32" s="185">
        <v>15300</v>
      </c>
      <c r="AA32" s="185">
        <v>7382</v>
      </c>
      <c r="AE32" s="185">
        <v>3585</v>
      </c>
      <c r="AG32" s="142"/>
      <c r="AJ32" s="185">
        <v>1078232</v>
      </c>
      <c r="AN32" s="185">
        <v>10.5</v>
      </c>
      <c r="AR32" s="185">
        <v>8.8</v>
      </c>
      <c r="AV32" s="185">
        <v>11</v>
      </c>
      <c r="AZ32" s="185">
        <v>11.5</v>
      </c>
      <c r="BD32" s="185">
        <v>8.2</v>
      </c>
      <c r="BH32" s="185">
        <v>9.6</v>
      </c>
      <c r="BL32" s="185">
        <v>9.6</v>
      </c>
      <c r="BP32" s="185">
        <v>7.5</v>
      </c>
      <c r="BT32" s="185">
        <v>8</v>
      </c>
      <c r="BX32" s="185">
        <v>8.3</v>
      </c>
      <c r="CB32" s="185">
        <v>8.3</v>
      </c>
      <c r="CF32" s="185">
        <v>11.5</v>
      </c>
      <c r="CJ32" s="185">
        <v>12.6</v>
      </c>
      <c r="CN32" s="185">
        <v>8.1</v>
      </c>
      <c r="CR32" s="185">
        <v>9.5</v>
      </c>
      <c r="CV32" s="185">
        <v>9.8</v>
      </c>
      <c r="CX32" s="142"/>
      <c r="DA32" s="185">
        <v>9698</v>
      </c>
      <c r="DE32" s="185">
        <v>11850.6</v>
      </c>
      <c r="DI32" s="185">
        <v>11323.5</v>
      </c>
      <c r="DM32" s="185">
        <v>26.2</v>
      </c>
      <c r="DQ32" s="185">
        <v>49.6</v>
      </c>
      <c r="DU32" s="185">
        <v>93.3</v>
      </c>
      <c r="DY32" s="185">
        <v>25.1</v>
      </c>
      <c r="EC32" s="185">
        <v>31.9</v>
      </c>
      <c r="EG32" s="185">
        <v>32.7</v>
      </c>
      <c r="EK32" s="185">
        <v>11.5</v>
      </c>
      <c r="EO32" s="185">
        <v>16.8</v>
      </c>
      <c r="ES32" s="185">
        <v>16.1</v>
      </c>
      <c r="EW32" s="185">
        <v>102.1</v>
      </c>
      <c r="FA32" s="185">
        <v>129</v>
      </c>
      <c r="FE32" s="185">
        <v>127.5</v>
      </c>
      <c r="FI32" s="185">
        <v>32.5</v>
      </c>
      <c r="FM32" s="185">
        <v>35.7</v>
      </c>
      <c r="FQ32" s="185">
        <v>35.1</v>
      </c>
      <c r="FS32" s="142"/>
      <c r="FT32" s="142"/>
      <c r="FU32" s="142"/>
      <c r="FV32" s="142"/>
      <c r="FW32" s="142"/>
      <c r="FX32" s="142"/>
      <c r="FY32" s="142"/>
      <c r="FZ32" s="142"/>
      <c r="GA32" s="142"/>
      <c r="GB32" s="142"/>
      <c r="GC32" s="142"/>
      <c r="GD32" s="142"/>
      <c r="GE32" s="142"/>
      <c r="GF32" s="142"/>
      <c r="GG32" s="142"/>
      <c r="GH32" s="14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85" customFormat="1" ht="15.75">
      <c r="A33" s="185" t="s">
        <v>379</v>
      </c>
      <c r="B33"/>
      <c r="C33" s="363"/>
      <c r="D33" s="363"/>
      <c r="E33" s="363"/>
      <c r="F33" s="362">
        <f aca="true" t="shared" si="6" ref="F33:F36">K33/AK33*100</f>
        <v>0</v>
      </c>
      <c r="G33"/>
      <c r="K33" s="185">
        <f aca="true" t="shared" si="7" ref="K33:K36">P33+T33+X33+AB33+AF33</f>
        <v>0</v>
      </c>
      <c r="L33"/>
      <c r="P33" s="185">
        <v>0</v>
      </c>
      <c r="T33" s="185">
        <v>0</v>
      </c>
      <c r="X33" s="185">
        <v>0</v>
      </c>
      <c r="AB33" s="185">
        <v>0</v>
      </c>
      <c r="AF33" s="185">
        <v>0</v>
      </c>
      <c r="AG33" s="142"/>
      <c r="AK33" s="185">
        <v>525370</v>
      </c>
      <c r="AO33" s="185">
        <v>8.1</v>
      </c>
      <c r="CX33" s="142"/>
      <c r="DB33" s="185">
        <v>5296</v>
      </c>
      <c r="DF33" s="185">
        <v>4078.7</v>
      </c>
      <c r="DJ33" s="185">
        <v>4236.9</v>
      </c>
      <c r="DN33" s="185">
        <v>0</v>
      </c>
      <c r="DR33" s="185">
        <v>0</v>
      </c>
      <c r="DV33" s="185">
        <v>0</v>
      </c>
      <c r="ED33" s="185">
        <v>0</v>
      </c>
      <c r="EH33" s="185">
        <v>0</v>
      </c>
      <c r="EP33" s="185">
        <v>0</v>
      </c>
      <c r="ET33" s="185">
        <v>0</v>
      </c>
      <c r="FB33" s="185">
        <v>0</v>
      </c>
      <c r="FF33" s="185">
        <v>0</v>
      </c>
      <c r="FN33" s="185">
        <v>0</v>
      </c>
      <c r="FR33" s="185">
        <v>0</v>
      </c>
      <c r="FS33" s="142"/>
      <c r="FT33" s="142"/>
      <c r="FU33" s="142"/>
      <c r="FV33" s="142"/>
      <c r="FW33" s="142"/>
      <c r="FX33" s="142"/>
      <c r="FY33" s="142"/>
      <c r="FZ33" s="142"/>
      <c r="GA33" s="142"/>
      <c r="GB33" s="142"/>
      <c r="GC33" s="142"/>
      <c r="GD33" s="142"/>
      <c r="GE33" s="142"/>
      <c r="GF33" s="142"/>
      <c r="GG33" s="142"/>
      <c r="GH33" s="142"/>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85" customFormat="1" ht="15.75">
      <c r="A34" s="185" t="s">
        <v>380</v>
      </c>
      <c r="B34"/>
      <c r="C34" s="363"/>
      <c r="D34" s="363"/>
      <c r="E34" s="363"/>
      <c r="F34" s="362">
        <f t="shared" si="6"/>
        <v>2.2409024937659</v>
      </c>
      <c r="G34"/>
      <c r="K34" s="185">
        <f t="shared" si="7"/>
        <v>89011</v>
      </c>
      <c r="L34"/>
      <c r="P34" s="185">
        <v>16837</v>
      </c>
      <c r="T34" s="185">
        <v>9019</v>
      </c>
      <c r="X34" s="185">
        <v>22265</v>
      </c>
      <c r="AB34" s="185">
        <v>25603</v>
      </c>
      <c r="AF34" s="185">
        <v>15287</v>
      </c>
      <c r="AG34" s="142"/>
      <c r="AK34" s="185">
        <v>3972105</v>
      </c>
      <c r="AO34" s="185">
        <v>18.3</v>
      </c>
      <c r="AS34" s="185">
        <v>19</v>
      </c>
      <c r="AW34" s="185">
        <v>17.9</v>
      </c>
      <c r="BA34" s="185">
        <v>18</v>
      </c>
      <c r="BE34" s="185">
        <v>18</v>
      </c>
      <c r="BI34" s="185">
        <v>17.8</v>
      </c>
      <c r="BM34" s="185">
        <v>18</v>
      </c>
      <c r="BQ34" s="185">
        <v>18.9</v>
      </c>
      <c r="BU34" s="185">
        <v>17.7</v>
      </c>
      <c r="BY34" s="185">
        <v>17.8</v>
      </c>
      <c r="CC34" s="185">
        <v>18.9</v>
      </c>
      <c r="CG34" s="185">
        <v>17.7</v>
      </c>
      <c r="CK34" s="185">
        <v>17.6</v>
      </c>
      <c r="CO34" s="185">
        <v>19</v>
      </c>
      <c r="CS34" s="185">
        <v>19.6</v>
      </c>
      <c r="CW34" s="185">
        <v>19.8</v>
      </c>
      <c r="CX34" s="142"/>
      <c r="DB34" s="185">
        <v>109356</v>
      </c>
      <c r="DF34" s="185">
        <v>90570.8</v>
      </c>
      <c r="DJ34" s="185">
        <v>72694.2</v>
      </c>
      <c r="DN34" s="185">
        <v>831.6</v>
      </c>
      <c r="DR34" s="185">
        <v>389.4</v>
      </c>
      <c r="DV34" s="185">
        <v>449.7</v>
      </c>
      <c r="DZ34" s="185">
        <v>551</v>
      </c>
      <c r="ED34" s="185">
        <v>374.8</v>
      </c>
      <c r="EH34" s="185">
        <v>303.9</v>
      </c>
      <c r="EL34" s="185">
        <v>216</v>
      </c>
      <c r="EP34" s="185">
        <v>199.5</v>
      </c>
      <c r="ET34" s="185">
        <v>162</v>
      </c>
      <c r="EX34" s="185">
        <v>674.7</v>
      </c>
      <c r="FB34" s="185">
        <v>489.9</v>
      </c>
      <c r="FF34" s="185">
        <v>396.9</v>
      </c>
      <c r="FJ34" s="185">
        <v>494.8</v>
      </c>
      <c r="FN34" s="185">
        <v>372.4</v>
      </c>
      <c r="FR34" s="185">
        <v>302.1</v>
      </c>
      <c r="FS34" s="142"/>
      <c r="FT34" s="142"/>
      <c r="FU34" s="142"/>
      <c r="FV34" s="142"/>
      <c r="FW34" s="142"/>
      <c r="FX34" s="142"/>
      <c r="FY34" s="142"/>
      <c r="FZ34" s="142"/>
      <c r="GA34" s="142"/>
      <c r="GB34" s="142"/>
      <c r="GC34" s="142"/>
      <c r="GD34" s="142"/>
      <c r="GE34" s="142"/>
      <c r="GF34" s="142"/>
      <c r="GG34" s="142"/>
      <c r="GH34" s="142"/>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85" customFormat="1" ht="15.75">
      <c r="A35" s="185" t="s">
        <v>381</v>
      </c>
      <c r="B35"/>
      <c r="C35" s="363"/>
      <c r="D35" s="363"/>
      <c r="E35" s="363"/>
      <c r="F35" s="362">
        <f t="shared" si="6"/>
        <v>2.2609947649579505</v>
      </c>
      <c r="G35"/>
      <c r="K35" s="185">
        <f t="shared" si="7"/>
        <v>21137</v>
      </c>
      <c r="L35"/>
      <c r="P35" s="185">
        <v>3086</v>
      </c>
      <c r="T35" s="185">
        <v>4763</v>
      </c>
      <c r="X35" s="185">
        <v>3859</v>
      </c>
      <c r="AB35" s="185">
        <v>6473</v>
      </c>
      <c r="AF35" s="185">
        <v>2956</v>
      </c>
      <c r="AG35" s="142"/>
      <c r="AK35" s="185">
        <v>934854</v>
      </c>
      <c r="AO35" s="185">
        <v>26.2</v>
      </c>
      <c r="AS35" s="185">
        <v>26</v>
      </c>
      <c r="AW35" s="185">
        <v>25</v>
      </c>
      <c r="BA35" s="185">
        <v>25.2</v>
      </c>
      <c r="BE35" s="185">
        <v>25</v>
      </c>
      <c r="BI35" s="185">
        <v>23.2</v>
      </c>
      <c r="BM35" s="185">
        <v>23.5</v>
      </c>
      <c r="BQ35" s="185">
        <v>27.5</v>
      </c>
      <c r="BU35" s="185">
        <v>24.3</v>
      </c>
      <c r="BY35" s="185">
        <v>24.5</v>
      </c>
      <c r="CC35" s="185">
        <v>27</v>
      </c>
      <c r="CG35" s="185">
        <v>25.7</v>
      </c>
      <c r="CK35" s="185">
        <v>26.3</v>
      </c>
      <c r="CO35" s="185">
        <v>25</v>
      </c>
      <c r="CS35" s="185">
        <v>21.3</v>
      </c>
      <c r="CW35" s="185">
        <v>21.8</v>
      </c>
      <c r="CX35" s="142"/>
      <c r="DB35" s="185">
        <v>32440</v>
      </c>
      <c r="DF35" s="185">
        <v>30945.7</v>
      </c>
      <c r="DJ35" s="185">
        <v>24459.9</v>
      </c>
      <c r="DN35" s="185">
        <v>175.5</v>
      </c>
      <c r="DR35" s="185">
        <v>179.9</v>
      </c>
      <c r="DV35" s="185">
        <v>170.1</v>
      </c>
      <c r="DZ35" s="185">
        <v>130</v>
      </c>
      <c r="ED35" s="185">
        <v>93.8</v>
      </c>
      <c r="EH35" s="185">
        <v>77.9</v>
      </c>
      <c r="EL35" s="185">
        <v>120</v>
      </c>
      <c r="EP35" s="185">
        <v>134.6</v>
      </c>
      <c r="ET35" s="185">
        <v>112</v>
      </c>
      <c r="EX35" s="185">
        <v>126.5</v>
      </c>
      <c r="FB35" s="185">
        <v>113.9</v>
      </c>
      <c r="FF35" s="185">
        <v>94.4</v>
      </c>
      <c r="FJ35" s="185">
        <v>101.2</v>
      </c>
      <c r="FN35" s="185">
        <v>76.7</v>
      </c>
      <c r="FR35" s="185">
        <v>64.3</v>
      </c>
      <c r="FS35" s="142"/>
      <c r="FT35" s="142"/>
      <c r="FU35" s="142"/>
      <c r="FV35" s="142"/>
      <c r="FW35" s="142"/>
      <c r="FX35" s="142"/>
      <c r="FY35" s="142"/>
      <c r="FZ35" s="142"/>
      <c r="GA35" s="142"/>
      <c r="GB35" s="142"/>
      <c r="GC35" s="142"/>
      <c r="GD35" s="142"/>
      <c r="GE35" s="142"/>
      <c r="GF35" s="142"/>
      <c r="GG35" s="142"/>
      <c r="GH35" s="142"/>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85" customFormat="1" ht="15.75">
      <c r="A36" s="185" t="s">
        <v>382</v>
      </c>
      <c r="B36"/>
      <c r="C36" s="363"/>
      <c r="D36" s="363"/>
      <c r="E36" s="363"/>
      <c r="F36" s="220">
        <f t="shared" si="6"/>
        <v>2.027638605835545</v>
      </c>
      <c r="G36"/>
      <c r="K36" s="185">
        <f t="shared" si="7"/>
        <v>110148</v>
      </c>
      <c r="L36"/>
      <c r="P36" s="185">
        <v>19923</v>
      </c>
      <c r="T36" s="185">
        <v>13782</v>
      </c>
      <c r="X36" s="185">
        <v>26124</v>
      </c>
      <c r="AB36" s="185">
        <v>32076</v>
      </c>
      <c r="AF36" s="185">
        <v>18243</v>
      </c>
      <c r="AG36" s="142"/>
      <c r="AK36" s="185">
        <v>5432329</v>
      </c>
      <c r="AO36" s="185">
        <v>18.7</v>
      </c>
      <c r="AS36" s="185">
        <v>20</v>
      </c>
      <c r="AW36" s="185">
        <v>19</v>
      </c>
      <c r="BA36" s="185">
        <v>19.2</v>
      </c>
      <c r="BE36" s="185">
        <v>20</v>
      </c>
      <c r="BI36" s="185">
        <v>19.7</v>
      </c>
      <c r="BM36" s="185">
        <v>19.9</v>
      </c>
      <c r="BQ36" s="185">
        <v>19.9</v>
      </c>
      <c r="BU36" s="185">
        <v>18.7</v>
      </c>
      <c r="BY36" s="185">
        <v>18.8</v>
      </c>
      <c r="CC36" s="185">
        <v>19.9</v>
      </c>
      <c r="CG36" s="185">
        <v>19.7</v>
      </c>
      <c r="CK36" s="185">
        <v>19.3</v>
      </c>
      <c r="CO36" s="185">
        <v>19.8</v>
      </c>
      <c r="CS36" s="185">
        <v>19.9</v>
      </c>
      <c r="CW36" s="185">
        <v>20.1</v>
      </c>
      <c r="CX36" s="142"/>
      <c r="DB36" s="185">
        <v>147092</v>
      </c>
      <c r="DF36" s="185">
        <v>125595.2</v>
      </c>
      <c r="DJ36" s="185">
        <v>101391</v>
      </c>
      <c r="DN36" s="185">
        <v>1007.1</v>
      </c>
      <c r="DR36" s="185">
        <v>569.3</v>
      </c>
      <c r="DV36" s="185">
        <v>619.8</v>
      </c>
      <c r="DZ36" s="185">
        <v>681</v>
      </c>
      <c r="ED36" s="185">
        <v>468.6</v>
      </c>
      <c r="EH36" s="185">
        <v>381.8</v>
      </c>
      <c r="EL36" s="185">
        <v>336</v>
      </c>
      <c r="EP36" s="185">
        <v>334.1</v>
      </c>
      <c r="ET36" s="185">
        <v>274</v>
      </c>
      <c r="EX36" s="185">
        <v>801.2</v>
      </c>
      <c r="FB36" s="185">
        <v>603.8</v>
      </c>
      <c r="FF36" s="185">
        <v>491.3</v>
      </c>
      <c r="FJ36" s="185">
        <v>596</v>
      </c>
      <c r="FN36" s="185">
        <v>449.1</v>
      </c>
      <c r="FR36" s="185">
        <v>366.4</v>
      </c>
      <c r="FS36" s="142"/>
      <c r="FT36" s="142"/>
      <c r="FU36" s="142"/>
      <c r="FV36" s="142"/>
      <c r="FW36" s="142"/>
      <c r="FX36" s="142"/>
      <c r="FY36" s="142"/>
      <c r="FZ36" s="142"/>
      <c r="GA36" s="142"/>
      <c r="GB36" s="142"/>
      <c r="GC36" s="142"/>
      <c r="GD36" s="142"/>
      <c r="GE36" s="142"/>
      <c r="GF36" s="142"/>
      <c r="GG36" s="142"/>
      <c r="GH36" s="142"/>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sheetData>
  <sheetProtection selectLockedCells="1" selectUnlockedCells="1"/>
  <mergeCells count="75">
    <mergeCell ref="C1:F1"/>
    <mergeCell ref="H1:K1"/>
    <mergeCell ref="M1:P1"/>
    <mergeCell ref="Q1:T1"/>
    <mergeCell ref="U1:X1"/>
    <mergeCell ref="Y1:AB1"/>
    <mergeCell ref="AC1:AF1"/>
    <mergeCell ref="AH1:AK1"/>
    <mergeCell ref="AL1:AO1"/>
    <mergeCell ref="AP1:AS1"/>
    <mergeCell ref="AT1:AW1"/>
    <mergeCell ref="AX1:BA1"/>
    <mergeCell ref="BB1:BE1"/>
    <mergeCell ref="BF1:BI1"/>
    <mergeCell ref="BJ1:BM1"/>
    <mergeCell ref="BN1:BQ1"/>
    <mergeCell ref="BR1:BU1"/>
    <mergeCell ref="BV1:BY1"/>
    <mergeCell ref="BZ1:CC1"/>
    <mergeCell ref="CD1:CG1"/>
    <mergeCell ref="CH1:CK1"/>
    <mergeCell ref="CL1:CO1"/>
    <mergeCell ref="CP1:CS1"/>
    <mergeCell ref="CT1:CW1"/>
    <mergeCell ref="CY1:DB1"/>
    <mergeCell ref="AH2:AK2"/>
    <mergeCell ref="AL2:AO2"/>
    <mergeCell ref="CY2:DB2"/>
    <mergeCell ref="C3:F3"/>
    <mergeCell ref="H3:K3"/>
    <mergeCell ref="M3:P3"/>
    <mergeCell ref="Q3:T3"/>
    <mergeCell ref="U3:X3"/>
    <mergeCell ref="Y3:AB3"/>
    <mergeCell ref="AC3:AF3"/>
    <mergeCell ref="AP3:AS3"/>
    <mergeCell ref="AT3:AW3"/>
    <mergeCell ref="AX3:BA3"/>
    <mergeCell ref="BB3:BE3"/>
    <mergeCell ref="BF3:BI3"/>
    <mergeCell ref="BJ3:BM3"/>
    <mergeCell ref="BN3:BQ3"/>
    <mergeCell ref="BR3:BU3"/>
    <mergeCell ref="BV3:BY3"/>
    <mergeCell ref="BZ3:CC3"/>
    <mergeCell ref="CD3:CG3"/>
    <mergeCell ref="CH3:CK3"/>
    <mergeCell ref="CL3:CO3"/>
    <mergeCell ref="CP3:CS3"/>
    <mergeCell ref="CT3:CW3"/>
    <mergeCell ref="C4:F4"/>
    <mergeCell ref="H4:K4"/>
    <mergeCell ref="M4:P4"/>
    <mergeCell ref="Q4:T4"/>
    <mergeCell ref="U4:X4"/>
    <mergeCell ref="Y4:AB4"/>
    <mergeCell ref="AC4:AF4"/>
    <mergeCell ref="AH4:AK4"/>
    <mergeCell ref="AL4:AO4"/>
    <mergeCell ref="AP4:AS4"/>
    <mergeCell ref="AT4:AW4"/>
    <mergeCell ref="AX4:BA4"/>
    <mergeCell ref="BB4:BE4"/>
    <mergeCell ref="BF4:BI4"/>
    <mergeCell ref="BJ4:BM4"/>
    <mergeCell ref="BN4:BQ4"/>
    <mergeCell ref="BR4:BU4"/>
    <mergeCell ref="BV4:BY4"/>
    <mergeCell ref="BZ4:CC4"/>
    <mergeCell ref="CD4:CG4"/>
    <mergeCell ref="CH4:CK4"/>
    <mergeCell ref="CL4:CO4"/>
    <mergeCell ref="CP4:CS4"/>
    <mergeCell ref="CT4:CW4"/>
    <mergeCell ref="CY4:DB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tabColor indexed="8"/>
  </sheetPr>
  <dimension ref="A1:CC111"/>
  <sheetViews>
    <sheetView tabSelected="1" workbookViewId="0" topLeftCell="A82">
      <selection activeCell="G39" sqref="G39"/>
    </sheetView>
  </sheetViews>
  <sheetFormatPr defaultColWidth="9.140625" defaultRowHeight="12.75"/>
  <cols>
    <col min="1" max="1" width="41.421875" style="24" customWidth="1"/>
    <col min="2" max="16384" width="11.421875" style="24" customWidth="1"/>
  </cols>
  <sheetData>
    <row r="1" spans="1:10" ht="15.75">
      <c r="A1" s="1" t="s">
        <v>110</v>
      </c>
      <c r="B1" s="1"/>
      <c r="C1" s="1"/>
      <c r="D1" s="1"/>
      <c r="E1" s="1"/>
      <c r="F1" s="1"/>
      <c r="G1" s="1"/>
      <c r="H1" s="1"/>
      <c r="I1" s="1"/>
      <c r="J1" s="1"/>
    </row>
    <row r="2" spans="1:10" ht="15.75">
      <c r="A2" s="1"/>
      <c r="B2" s="1"/>
      <c r="C2" s="1"/>
      <c r="D2" s="1"/>
      <c r="E2" s="1"/>
      <c r="F2" s="1"/>
      <c r="G2" s="1"/>
      <c r="H2" s="1"/>
      <c r="I2" s="1"/>
      <c r="J2" s="1"/>
    </row>
    <row r="3" spans="1:10" ht="15.75">
      <c r="A3" s="1"/>
      <c r="B3" s="1"/>
      <c r="C3" s="1"/>
      <c r="D3" s="1"/>
      <c r="E3" s="1"/>
      <c r="F3" s="1"/>
      <c r="G3" s="1"/>
      <c r="H3" s="1"/>
      <c r="I3" s="1"/>
      <c r="J3" s="1"/>
    </row>
    <row r="4" spans="2:8" ht="15">
      <c r="B4" s="25"/>
      <c r="C4" s="25"/>
      <c r="F4" s="25"/>
      <c r="G4"/>
      <c r="H4" s="26"/>
    </row>
    <row r="5" spans="2:81" ht="15">
      <c r="B5" s="27" t="s">
        <v>111</v>
      </c>
      <c r="C5" s="28"/>
      <c r="D5" s="29"/>
      <c r="F5" s="30" t="s">
        <v>112</v>
      </c>
      <c r="G5"/>
      <c r="H5" s="26"/>
      <c r="L5" s="25"/>
      <c r="M5" s="25"/>
      <c r="N5" s="25"/>
      <c r="O5" s="25"/>
      <c r="V5" s="25"/>
      <c r="W5" s="25"/>
      <c r="X5" s="25"/>
      <c r="Y5" s="25"/>
      <c r="Z5" s="25"/>
      <c r="AA5" s="25"/>
      <c r="AB5" s="25"/>
      <c r="AC5" s="25"/>
      <c r="AD5" s="25"/>
      <c r="AE5" s="25"/>
      <c r="AF5" s="25"/>
      <c r="AG5" s="25"/>
      <c r="AH5" s="25"/>
      <c r="AI5" s="25"/>
      <c r="AJ5" s="25"/>
      <c r="AK5" s="25"/>
      <c r="AL5" s="25"/>
      <c r="AM5" s="25"/>
      <c r="AN5" s="25"/>
      <c r="AO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31"/>
      <c r="CC5" s="25"/>
    </row>
    <row r="6" spans="2:81" ht="14.25">
      <c r="B6" s="25"/>
      <c r="C6" s="25"/>
      <c r="F6" s="32" t="s">
        <v>113</v>
      </c>
      <c r="G6"/>
      <c r="H6" s="25"/>
      <c r="I6"/>
      <c r="L6" s="25"/>
      <c r="M6" s="25"/>
      <c r="N6" s="25"/>
      <c r="O6" s="25"/>
      <c r="V6" s="25"/>
      <c r="W6" s="25"/>
      <c r="X6" s="25"/>
      <c r="Y6" s="25"/>
      <c r="Z6" s="25"/>
      <c r="AA6" s="25"/>
      <c r="AB6" s="25"/>
      <c r="AC6" s="25"/>
      <c r="AD6" s="25"/>
      <c r="AE6" s="25"/>
      <c r="AF6" s="25"/>
      <c r="AG6" s="25"/>
      <c r="AH6" s="25"/>
      <c r="AI6" s="25"/>
      <c r="AJ6" s="25"/>
      <c r="AK6" s="25"/>
      <c r="AL6" s="25"/>
      <c r="AM6" s="25"/>
      <c r="AN6" s="25"/>
      <c r="AO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31"/>
      <c r="CC6" s="25"/>
    </row>
    <row r="7" spans="2:81" ht="15">
      <c r="B7" s="33" t="s">
        <v>114</v>
      </c>
      <c r="D7" s="33" t="s">
        <v>115</v>
      </c>
      <c r="E7"/>
      <c r="F7" s="34" t="s">
        <v>116</v>
      </c>
      <c r="G7" s="35" t="s">
        <v>117</v>
      </c>
      <c r="H7" s="33" t="s">
        <v>118</v>
      </c>
      <c r="I7" s="36" t="s">
        <v>119</v>
      </c>
      <c r="J7" s="36" t="s">
        <v>120</v>
      </c>
      <c r="L7" s="25"/>
      <c r="M7"/>
      <c r="N7"/>
      <c r="O7" s="25"/>
      <c r="V7" s="25"/>
      <c r="W7" s="25"/>
      <c r="X7" s="25"/>
      <c r="Y7" s="25"/>
      <c r="Z7" s="25"/>
      <c r="AA7" s="25"/>
      <c r="AB7" s="25"/>
      <c r="AC7" s="25"/>
      <c r="AD7" s="25"/>
      <c r="AE7" s="25"/>
      <c r="AF7" s="25"/>
      <c r="AG7" s="25"/>
      <c r="AH7" s="25"/>
      <c r="AI7" s="25"/>
      <c r="AJ7" s="25"/>
      <c r="AK7" s="25"/>
      <c r="AL7" s="25"/>
      <c r="AM7" s="25"/>
      <c r="AN7" s="25"/>
      <c r="AO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31"/>
      <c r="CC7" s="25"/>
    </row>
    <row r="8" spans="4:81" ht="15">
      <c r="D8" s="37"/>
      <c r="G8"/>
      <c r="H8" s="25"/>
      <c r="I8" s="25"/>
      <c r="J8" s="26"/>
      <c r="L8" s="25"/>
      <c r="M8" s="25"/>
      <c r="N8" s="25"/>
      <c r="O8" s="25"/>
      <c r="V8" s="25"/>
      <c r="W8" s="25"/>
      <c r="X8" s="25"/>
      <c r="Y8" s="25"/>
      <c r="Z8" s="25"/>
      <c r="AA8" s="25"/>
      <c r="AB8" s="25"/>
      <c r="AC8" s="25"/>
      <c r="AD8" s="25"/>
      <c r="AE8" s="25"/>
      <c r="AF8" s="25"/>
      <c r="AG8" s="25"/>
      <c r="AH8" s="25"/>
      <c r="AI8" s="25"/>
      <c r="AJ8" s="25"/>
      <c r="AK8" s="25"/>
      <c r="AL8" s="25"/>
      <c r="AM8" s="25"/>
      <c r="AN8" s="25"/>
      <c r="AO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31"/>
      <c r="CC8" s="25"/>
    </row>
    <row r="9" spans="1:81" ht="15">
      <c r="A9" s="38" t="s">
        <v>121</v>
      </c>
      <c r="B9" s="39">
        <v>18.7</v>
      </c>
      <c r="D9" s="40">
        <v>0.187</v>
      </c>
      <c r="F9" s="41">
        <v>197264.09999999998</v>
      </c>
      <c r="G9" s="42">
        <v>0.66</v>
      </c>
      <c r="H9" s="26">
        <f aca="true" t="shared" si="0" ref="H9:H12">F9*G9</f>
        <v>130194.306</v>
      </c>
      <c r="I9" s="41">
        <f aca="true" t="shared" si="1" ref="I9:I10">H9*D9</f>
        <v>24346.335221999998</v>
      </c>
      <c r="J9" s="41" t="s">
        <v>122</v>
      </c>
      <c r="L9"/>
      <c r="M9" s="25"/>
      <c r="N9" s="25"/>
      <c r="O9" s="25"/>
      <c r="V9" s="25"/>
      <c r="W9" s="25"/>
      <c r="X9" s="25"/>
      <c r="Y9" s="25"/>
      <c r="Z9" s="25"/>
      <c r="AA9" s="25"/>
      <c r="AB9" s="25"/>
      <c r="AC9" s="25"/>
      <c r="AD9" s="25"/>
      <c r="AE9" s="25"/>
      <c r="AF9" s="25"/>
      <c r="AG9" s="25"/>
      <c r="AH9" s="25"/>
      <c r="AI9" s="25"/>
      <c r="AJ9" s="25"/>
      <c r="AK9" s="25"/>
      <c r="AL9" s="25"/>
      <c r="AM9" s="25"/>
      <c r="AN9" s="25"/>
      <c r="AO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31"/>
      <c r="CC9" s="25"/>
    </row>
    <row r="10" spans="1:81" ht="15">
      <c r="A10" s="38" t="s">
        <v>123</v>
      </c>
      <c r="B10" s="39">
        <v>17</v>
      </c>
      <c r="D10" s="40">
        <v>0.17</v>
      </c>
      <c r="F10" s="41">
        <v>1292513</v>
      </c>
      <c r="G10" s="42">
        <v>0.86</v>
      </c>
      <c r="H10" s="26">
        <f t="shared" si="0"/>
        <v>1111561.18</v>
      </c>
      <c r="I10" s="41">
        <f t="shared" si="1"/>
        <v>188965.4006</v>
      </c>
      <c r="J10" s="41" t="s">
        <v>122</v>
      </c>
      <c r="L10"/>
      <c r="M10" s="25"/>
      <c r="N10" s="25"/>
      <c r="O10" s="25"/>
      <c r="V10" s="25"/>
      <c r="W10" s="25"/>
      <c r="X10" s="25"/>
      <c r="Y10" s="25"/>
      <c r="Z10" s="25"/>
      <c r="AA10" s="25"/>
      <c r="AB10" s="25"/>
      <c r="AC10" s="25"/>
      <c r="AD10" s="25"/>
      <c r="AE10" s="25"/>
      <c r="AF10" s="25"/>
      <c r="AG10" s="25"/>
      <c r="AH10" s="25"/>
      <c r="AI10" s="25"/>
      <c r="AJ10" s="25"/>
      <c r="AK10" s="25"/>
      <c r="AL10" s="25"/>
      <c r="AM10" s="25"/>
      <c r="AN10" s="25"/>
      <c r="AO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31"/>
      <c r="CC10" s="25"/>
    </row>
    <row r="11" spans="1:81" ht="15">
      <c r="A11" s="38" t="s">
        <v>124</v>
      </c>
      <c r="D11" s="43"/>
      <c r="F11" s="41">
        <v>304.70000000000005</v>
      </c>
      <c r="G11" s="42">
        <v>0.76</v>
      </c>
      <c r="H11" s="26">
        <f t="shared" si="0"/>
        <v>231.57200000000003</v>
      </c>
      <c r="L11"/>
      <c r="M11" s="25"/>
      <c r="N11" s="25"/>
      <c r="O11" s="25"/>
      <c r="V11" s="25"/>
      <c r="W11" s="25"/>
      <c r="X11" s="25"/>
      <c r="Y11" s="25"/>
      <c r="Z11" s="25"/>
      <c r="AA11" s="25"/>
      <c r="AB11" s="25"/>
      <c r="AC11" s="25"/>
      <c r="AD11" s="25"/>
      <c r="AE11" s="25"/>
      <c r="AF11" s="25"/>
      <c r="AG11" s="25"/>
      <c r="AH11" s="25"/>
      <c r="AI11" s="25"/>
      <c r="AJ11" s="25"/>
      <c r="AK11" s="25"/>
      <c r="AL11" s="25"/>
      <c r="AM11" s="25"/>
      <c r="AN11" s="25"/>
      <c r="AO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31"/>
      <c r="CC11" s="25"/>
    </row>
    <row r="12" spans="1:81" ht="15">
      <c r="A12" s="38" t="s">
        <v>125</v>
      </c>
      <c r="B12" s="39">
        <v>20.6</v>
      </c>
      <c r="D12" s="40">
        <v>0.20600000000000002</v>
      </c>
      <c r="F12" s="41">
        <v>2133.2999999999997</v>
      </c>
      <c r="G12" s="42">
        <v>0.76</v>
      </c>
      <c r="H12" s="26">
        <f t="shared" si="0"/>
        <v>1621.3079999999998</v>
      </c>
      <c r="I12" s="41">
        <f>(H11+H12)*D12</f>
        <v>381.69328</v>
      </c>
      <c r="J12" s="41" t="s">
        <v>122</v>
      </c>
      <c r="L12"/>
      <c r="M12" s="25"/>
      <c r="N12" s="25"/>
      <c r="O12" s="25"/>
      <c r="V12" s="25"/>
      <c r="W12" s="25"/>
      <c r="X12" s="25"/>
      <c r="Y12" s="25"/>
      <c r="Z12" s="25"/>
      <c r="AA12" s="25"/>
      <c r="AB12" s="25"/>
      <c r="AC12" s="25"/>
      <c r="AD12" s="25"/>
      <c r="AE12" s="25"/>
      <c r="AF12" s="25"/>
      <c r="AG12" s="25"/>
      <c r="AH12" s="25"/>
      <c r="AI12" s="25"/>
      <c r="AJ12" s="25"/>
      <c r="AK12" s="25"/>
      <c r="AL12" s="25"/>
      <c r="AM12" s="25"/>
      <c r="AN12" s="25"/>
      <c r="AO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31"/>
      <c r="CC12" s="25"/>
    </row>
    <row r="13" spans="1:81" ht="14.25">
      <c r="A13" s="25"/>
      <c r="B13" s="25"/>
      <c r="C13" s="25"/>
      <c r="D13" s="25"/>
      <c r="E13" s="25"/>
      <c r="F13" s="25"/>
      <c r="G13"/>
      <c r="H13" s="25"/>
      <c r="I13" s="25"/>
      <c r="J13" s="25"/>
      <c r="L13"/>
      <c r="M13" s="25"/>
      <c r="N13" s="25"/>
      <c r="O13" s="25"/>
      <c r="V13" s="25"/>
      <c r="W13" s="25"/>
      <c r="X13" s="25"/>
      <c r="Y13" s="25"/>
      <c r="Z13" s="25"/>
      <c r="AA13" s="25"/>
      <c r="AB13" s="25"/>
      <c r="AC13" s="25"/>
      <c r="AD13" s="25"/>
      <c r="AE13" s="25"/>
      <c r="AF13" s="25"/>
      <c r="AG13" s="25"/>
      <c r="AH13" s="25"/>
      <c r="AI13" s="25"/>
      <c r="AJ13" s="25"/>
      <c r="AK13" s="25"/>
      <c r="AL13" s="25"/>
      <c r="AM13" s="25"/>
      <c r="AN13" s="25"/>
      <c r="AO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31"/>
      <c r="CC13" s="25"/>
    </row>
    <row r="14" spans="1:81" ht="15.75">
      <c r="A14" s="44" t="s">
        <v>126</v>
      </c>
      <c r="B14" s="45">
        <v>17.3</v>
      </c>
      <c r="C14" s="25"/>
      <c r="D14" s="46">
        <v>0.173</v>
      </c>
      <c r="E14" s="25"/>
      <c r="F14" s="47">
        <v>617051</v>
      </c>
      <c r="G14" s="42">
        <v>0.75</v>
      </c>
      <c r="H14" s="26">
        <f>F14*G14</f>
        <v>462788.25</v>
      </c>
      <c r="I14" s="47">
        <f>H14*D14</f>
        <v>80062.36725</v>
      </c>
      <c r="J14" s="47" t="s">
        <v>122</v>
      </c>
      <c r="L14"/>
      <c r="M14" s="25"/>
      <c r="N14" s="25"/>
      <c r="O14" s="25"/>
      <c r="V14" s="25"/>
      <c r="W14" s="25"/>
      <c r="X14" s="25"/>
      <c r="Y14" s="25"/>
      <c r="Z14" s="25"/>
      <c r="AA14" s="25"/>
      <c r="AB14" s="25"/>
      <c r="AC14" s="25"/>
      <c r="AD14" s="25"/>
      <c r="AE14" s="25"/>
      <c r="AF14" s="25"/>
      <c r="AG14" s="25"/>
      <c r="AH14" s="25"/>
      <c r="AI14" s="25"/>
      <c r="AJ14" s="25"/>
      <c r="AK14" s="25"/>
      <c r="AL14" s="25"/>
      <c r="AM14" s="25"/>
      <c r="AN14" s="25"/>
      <c r="AO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31"/>
      <c r="CC14" s="25"/>
    </row>
    <row r="15" spans="1:81" ht="15.75">
      <c r="A15" s="48" t="s">
        <v>127</v>
      </c>
      <c r="B15" s="49">
        <v>12.7</v>
      </c>
      <c r="C15" s="25"/>
      <c r="D15" s="50">
        <v>0.127</v>
      </c>
      <c r="E15" s="25"/>
      <c r="F15" s="51">
        <v>292239</v>
      </c>
      <c r="G15" s="42">
        <v>1</v>
      </c>
      <c r="H15" s="26">
        <f>F15</f>
        <v>292239</v>
      </c>
      <c r="I15" s="51">
        <f>F15*D15</f>
        <v>37114.353</v>
      </c>
      <c r="J15" s="51" t="s">
        <v>122</v>
      </c>
      <c r="L15"/>
      <c r="M15" s="25"/>
      <c r="N15" s="25"/>
      <c r="O15" s="25"/>
      <c r="V15" s="25"/>
      <c r="W15" s="25"/>
      <c r="X15" s="25"/>
      <c r="Y15" s="25"/>
      <c r="Z15" s="25"/>
      <c r="AA15" s="25"/>
      <c r="AB15" s="25"/>
      <c r="AC15" s="25"/>
      <c r="AD15" s="25"/>
      <c r="AE15" s="25"/>
      <c r="AF15" s="25"/>
      <c r="AG15" s="25"/>
      <c r="AH15" s="25"/>
      <c r="AI15" s="25"/>
      <c r="AJ15" s="25"/>
      <c r="AK15" s="25"/>
      <c r="AL15" s="25"/>
      <c r="AM15" s="25"/>
      <c r="AN15" s="25"/>
      <c r="AO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31"/>
      <c r="CC15" s="25"/>
    </row>
    <row r="16" spans="1:81" ht="15.75">
      <c r="A16" s="52"/>
      <c r="G16"/>
      <c r="H16" s="52"/>
      <c r="L16"/>
      <c r="M16" s="25"/>
      <c r="N16" s="25"/>
      <c r="O16" s="25"/>
      <c r="V16" s="25"/>
      <c r="W16" s="25"/>
      <c r="X16" s="25"/>
      <c r="Y16" s="25"/>
      <c r="Z16" s="25"/>
      <c r="AA16" s="25"/>
      <c r="AB16" s="25"/>
      <c r="AC16" s="25"/>
      <c r="AD16" s="25"/>
      <c r="AE16" s="25"/>
      <c r="AF16" s="25"/>
      <c r="AG16" s="25"/>
      <c r="AH16" s="25"/>
      <c r="AI16" s="25"/>
      <c r="AJ16" s="25"/>
      <c r="AK16" s="25"/>
      <c r="AL16" s="25"/>
      <c r="AM16" s="25"/>
      <c r="AN16" s="25"/>
      <c r="AO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31"/>
      <c r="CC16" s="25"/>
    </row>
    <row r="17" spans="1:81" ht="15.75">
      <c r="A17" s="53" t="s">
        <v>128</v>
      </c>
      <c r="B17" s="54">
        <v>3.247</v>
      </c>
      <c r="D17" s="55">
        <v>0.03247</v>
      </c>
      <c r="F17" s="56">
        <v>6586438</v>
      </c>
      <c r="G17" s="42">
        <v>1</v>
      </c>
      <c r="H17" s="26">
        <f>F17</f>
        <v>6586438</v>
      </c>
      <c r="I17" s="56">
        <f>F17*D17</f>
        <v>213861.64186</v>
      </c>
      <c r="J17" s="56" t="s">
        <v>122</v>
      </c>
      <c r="L17"/>
      <c r="M17" s="25"/>
      <c r="N17" s="25"/>
      <c r="O17" s="25"/>
      <c r="V17" s="25"/>
      <c r="W17" s="25"/>
      <c r="X17" s="25"/>
      <c r="Y17" s="25"/>
      <c r="Z17" s="25"/>
      <c r="AA17" s="25"/>
      <c r="AB17" s="25"/>
      <c r="AC17" s="25"/>
      <c r="AD17" s="25"/>
      <c r="AE17" s="25"/>
      <c r="AF17" s="25"/>
      <c r="AG17" s="25"/>
      <c r="AH17" s="25"/>
      <c r="AI17" s="25"/>
      <c r="AJ17" s="25"/>
      <c r="AK17" s="25"/>
      <c r="AL17" s="25"/>
      <c r="AM17" s="25"/>
      <c r="AN17" s="25"/>
      <c r="AO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31"/>
      <c r="CC17" s="25"/>
    </row>
    <row r="18" spans="1:81" ht="15.75">
      <c r="A18" s="52"/>
      <c r="G18"/>
      <c r="H18" s="52"/>
      <c r="L18"/>
      <c r="M18" s="25"/>
      <c r="N18" s="25"/>
      <c r="O18" s="25"/>
      <c r="V18" s="25"/>
      <c r="W18" s="25"/>
      <c r="X18" s="25"/>
      <c r="Y18" s="25"/>
      <c r="Z18" s="25"/>
      <c r="AA18" s="25"/>
      <c r="AB18" s="25"/>
      <c r="AC18" s="25"/>
      <c r="AD18" s="25"/>
      <c r="AE18" s="25"/>
      <c r="AF18" s="25"/>
      <c r="AG18" s="25"/>
      <c r="AH18" s="25"/>
      <c r="AI18" s="25"/>
      <c r="AJ18" s="25"/>
      <c r="AK18" s="25"/>
      <c r="AL18" s="25"/>
      <c r="AM18" s="25"/>
      <c r="AN18" s="25"/>
      <c r="AO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31"/>
      <c r="CC18" s="25"/>
    </row>
    <row r="19" spans="1:81" ht="15.75">
      <c r="A19" s="57" t="s">
        <v>129</v>
      </c>
      <c r="B19" s="58">
        <v>18.53</v>
      </c>
      <c r="C19"/>
      <c r="D19" s="59">
        <v>0.1853</v>
      </c>
      <c r="E19" s="25"/>
      <c r="F19" s="60">
        <v>88401</v>
      </c>
      <c r="G19" s="42">
        <v>0.75</v>
      </c>
      <c r="H19" s="26">
        <f>F19*G19</f>
        <v>66300.75</v>
      </c>
      <c r="I19" s="60">
        <f>H19*D19</f>
        <v>12285.528975</v>
      </c>
      <c r="J19" s="60" t="s">
        <v>122</v>
      </c>
      <c r="L19"/>
      <c r="M19" s="25"/>
      <c r="N19" s="25"/>
      <c r="O19" s="25"/>
      <c r="V19" s="25"/>
      <c r="W19" s="25"/>
      <c r="X19" s="25"/>
      <c r="Y19" s="25"/>
      <c r="Z19" s="25"/>
      <c r="AA19" s="25"/>
      <c r="AB19" s="25"/>
      <c r="AC19" s="25"/>
      <c r="AD19" s="25"/>
      <c r="AE19" s="25"/>
      <c r="AF19" s="25"/>
      <c r="AG19" s="25"/>
      <c r="AH19" s="25"/>
      <c r="AI19" s="25"/>
      <c r="AJ19" s="25"/>
      <c r="AK19" s="25"/>
      <c r="AL19" s="25"/>
      <c r="AM19" s="25"/>
      <c r="AN19" s="25"/>
      <c r="AO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31"/>
      <c r="CC19" s="25"/>
    </row>
    <row r="20" spans="1:81" ht="15.75">
      <c r="A20" s="25"/>
      <c r="B20" s="25"/>
      <c r="C20" s="25"/>
      <c r="D20" s="25"/>
      <c r="E20" s="25"/>
      <c r="G20" s="25"/>
      <c r="H20" s="25"/>
      <c r="I20" s="25"/>
      <c r="J20" s="25"/>
      <c r="L20" s="25"/>
      <c r="M20" s="25"/>
      <c r="N20" s="25"/>
      <c r="O20" s="25"/>
      <c r="V20" s="25"/>
      <c r="W20" s="25"/>
      <c r="X20" s="25"/>
      <c r="Y20" s="25"/>
      <c r="Z20" s="25"/>
      <c r="AA20" s="25"/>
      <c r="AB20" s="25"/>
      <c r="AC20" s="25"/>
      <c r="AD20" s="25"/>
      <c r="AE20" s="25"/>
      <c r="AF20" s="25"/>
      <c r="AG20" s="25"/>
      <c r="AH20" s="25"/>
      <c r="AI20" s="25"/>
      <c r="AJ20" s="25"/>
      <c r="AK20" s="25"/>
      <c r="AL20" s="25"/>
      <c r="AM20" s="25"/>
      <c r="AN20" s="25"/>
      <c r="AO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31"/>
      <c r="CC20" s="25"/>
    </row>
    <row r="21" spans="1:81" ht="15.75">
      <c r="A21" s="25"/>
      <c r="B21" s="25"/>
      <c r="C21" s="25"/>
      <c r="D21" s="25"/>
      <c r="E21" s="25"/>
      <c r="F21" s="61" t="s">
        <v>130</v>
      </c>
      <c r="G21" s="61"/>
      <c r="H21" s="61"/>
      <c r="I21" s="25"/>
      <c r="J21" s="25"/>
      <c r="L21" s="25"/>
      <c r="M21" s="25"/>
      <c r="N21" s="25"/>
      <c r="O21" s="25"/>
      <c r="V21" s="25"/>
      <c r="W21" s="25"/>
      <c r="X21" s="25"/>
      <c r="Y21" s="25"/>
      <c r="Z21" s="25"/>
      <c r="AA21" s="25"/>
      <c r="AB21" s="25"/>
      <c r="AC21" s="25"/>
      <c r="AD21" s="25"/>
      <c r="AE21" s="25"/>
      <c r="AF21" s="25"/>
      <c r="AG21" s="25"/>
      <c r="AH21" s="25"/>
      <c r="AI21" s="25"/>
      <c r="AJ21" s="25"/>
      <c r="AK21" s="25"/>
      <c r="AL21" s="25"/>
      <c r="AM21" s="25"/>
      <c r="AN21" s="25"/>
      <c r="AO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31"/>
      <c r="CC21" s="25"/>
    </row>
    <row r="22" spans="1:81" ht="15.75">
      <c r="A22" s="62" t="s">
        <v>131</v>
      </c>
      <c r="B22" s="25"/>
      <c r="C22" s="25"/>
      <c r="D22" s="25"/>
      <c r="E22" s="25"/>
      <c r="G22"/>
      <c r="H22" s="25"/>
      <c r="I22" s="25"/>
      <c r="J22" s="25"/>
      <c r="L22" s="25"/>
      <c r="M22" s="25"/>
      <c r="N22" s="25"/>
      <c r="O22" s="25"/>
      <c r="V22" s="25"/>
      <c r="W22" s="25"/>
      <c r="X22" s="25"/>
      <c r="Y22" s="25"/>
      <c r="Z22" s="25"/>
      <c r="AA22" s="25"/>
      <c r="AB22" s="25"/>
      <c r="AC22" s="25"/>
      <c r="AD22" s="25"/>
      <c r="AE22" s="25"/>
      <c r="AF22" s="25"/>
      <c r="AG22" s="25"/>
      <c r="AH22" s="25"/>
      <c r="AI22" s="25"/>
      <c r="AJ22" s="25"/>
      <c r="AK22" s="25"/>
      <c r="AL22" s="25"/>
      <c r="AM22" s="25"/>
      <c r="AN22" s="25"/>
      <c r="AO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31"/>
      <c r="CC22" s="25"/>
    </row>
    <row r="23" spans="1:81" ht="15.75">
      <c r="A23" s="33" t="s">
        <v>132</v>
      </c>
      <c r="B23" s="25"/>
      <c r="C23" s="25"/>
      <c r="D23" s="25"/>
      <c r="E23" s="25"/>
      <c r="F23" s="63"/>
      <c r="G23" s="64"/>
      <c r="H23" s="65" t="s">
        <v>133</v>
      </c>
      <c r="I23" s="41">
        <f>I9+I10+I12+I14+I15+I17+I19</f>
        <v>557017.320187</v>
      </c>
      <c r="J23" s="41" t="s">
        <v>122</v>
      </c>
      <c r="L23" s="25"/>
      <c r="M23" s="25"/>
      <c r="N23" s="25"/>
      <c r="O23" s="25"/>
      <c r="V23" s="25"/>
      <c r="W23" s="25"/>
      <c r="X23" s="25"/>
      <c r="Y23" s="25"/>
      <c r="Z23" s="25"/>
      <c r="AA23" s="25"/>
      <c r="AB23" s="25"/>
      <c r="AC23" s="25"/>
      <c r="AD23" s="25"/>
      <c r="AE23" s="25"/>
      <c r="AF23" s="25"/>
      <c r="AG23" s="25"/>
      <c r="AH23" s="25"/>
      <c r="AI23" s="25"/>
      <c r="AJ23" s="25"/>
      <c r="AK23" s="25"/>
      <c r="AL23" s="25"/>
      <c r="AM23" s="25"/>
      <c r="AN23" s="25"/>
      <c r="AO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31"/>
      <c r="CC23" s="25"/>
    </row>
    <row r="24" spans="1:81" ht="15.75">
      <c r="A24"/>
      <c r="B24" s="25"/>
      <c r="C24" s="25"/>
      <c r="D24" s="25"/>
      <c r="E24" s="25"/>
      <c r="G24"/>
      <c r="H24" s="66"/>
      <c r="I24" s="25"/>
      <c r="J24" s="25"/>
      <c r="L24" s="25"/>
      <c r="M24" s="25"/>
      <c r="N24" s="25"/>
      <c r="O24" s="25"/>
      <c r="V24" s="25"/>
      <c r="W24" s="25"/>
      <c r="X24" s="25"/>
      <c r="Y24" s="25"/>
      <c r="Z24" s="25"/>
      <c r="AA24" s="25"/>
      <c r="AB24" s="25"/>
      <c r="AC24" s="25"/>
      <c r="AD24" s="25"/>
      <c r="AE24" s="25"/>
      <c r="AF24" s="25"/>
      <c r="AG24" s="25"/>
      <c r="AH24" s="25"/>
      <c r="AI24" s="25"/>
      <c r="AJ24" s="25"/>
      <c r="AK24" s="25"/>
      <c r="AL24" s="25"/>
      <c r="AM24" s="25"/>
      <c r="AN24" s="25"/>
      <c r="AO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31"/>
      <c r="CC24" s="25"/>
    </row>
    <row r="25" spans="1:81" ht="15.75">
      <c r="A25"/>
      <c r="B25" s="25"/>
      <c r="C25" s="25"/>
      <c r="D25" s="25"/>
      <c r="E25" s="25"/>
      <c r="F25" s="67"/>
      <c r="G25" s="68"/>
      <c r="H25" s="69" t="s">
        <v>134</v>
      </c>
      <c r="I25" s="70">
        <v>696445.64823</v>
      </c>
      <c r="J25" s="70" t="s">
        <v>122</v>
      </c>
      <c r="L25" s="25"/>
      <c r="M25" s="25"/>
      <c r="N25" s="25"/>
      <c r="O25" s="25"/>
      <c r="V25" s="25"/>
      <c r="W25" s="25"/>
      <c r="X25" s="25"/>
      <c r="Y25" s="25"/>
      <c r="Z25" s="25"/>
      <c r="AA25" s="25"/>
      <c r="AB25" s="25"/>
      <c r="AC25" s="25"/>
      <c r="AD25" s="25"/>
      <c r="AE25" s="25"/>
      <c r="AF25" s="25"/>
      <c r="AG25" s="25"/>
      <c r="AH25" s="25"/>
      <c r="AI25" s="25"/>
      <c r="AJ25" s="25"/>
      <c r="AK25" s="25"/>
      <c r="AL25" s="25"/>
      <c r="AM25" s="25"/>
      <c r="AN25" s="25"/>
      <c r="AO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31"/>
      <c r="CC25" s="25"/>
    </row>
    <row r="26" spans="12:13" ht="15.75">
      <c r="L26" s="25"/>
      <c r="M26" s="25"/>
    </row>
    <row r="27" spans="1:13" ht="15.75">
      <c r="A27" s="53" t="s">
        <v>135</v>
      </c>
      <c r="B27" s="24">
        <v>1.029</v>
      </c>
      <c r="C27" s="24" t="s">
        <v>136</v>
      </c>
      <c r="D27"/>
      <c r="E27"/>
      <c r="I27" s="71">
        <f>I23+I25</f>
        <v>1253462.968417</v>
      </c>
      <c r="J27" s="71" t="s">
        <v>122</v>
      </c>
      <c r="L27" s="25"/>
      <c r="M27" s="25"/>
    </row>
    <row r="29" ht="24">
      <c r="A29" s="72" t="s">
        <v>137</v>
      </c>
    </row>
    <row r="31" ht="15.75">
      <c r="A31" s="73" t="s">
        <v>138</v>
      </c>
    </row>
    <row r="32" spans="1:4" ht="15.75">
      <c r="A32" s="74" t="s">
        <v>139</v>
      </c>
      <c r="B32" s="75" t="s">
        <v>140</v>
      </c>
      <c r="C32" s="75"/>
      <c r="D32" s="75"/>
    </row>
    <row r="33" spans="1:4" ht="15.75" customHeight="1">
      <c r="A33" s="76" t="s">
        <v>141</v>
      </c>
      <c r="B33"/>
      <c r="C33" s="77">
        <v>0.83</v>
      </c>
      <c r="D33" s="78" t="s">
        <v>142</v>
      </c>
    </row>
    <row r="34" spans="1:4" ht="15.75">
      <c r="A34" s="76"/>
      <c r="B34" s="79" t="s">
        <v>143</v>
      </c>
      <c r="C34" s="24">
        <v>80</v>
      </c>
      <c r="D34" s="24" t="s">
        <v>144</v>
      </c>
    </row>
    <row r="35" spans="1:4" ht="15.75">
      <c r="A35" s="76"/>
      <c r="B35" s="80" t="s">
        <v>145</v>
      </c>
      <c r="C35" s="81">
        <f>C33*C34</f>
        <v>66.39999999999999</v>
      </c>
      <c r="D35" s="74" t="s">
        <v>146</v>
      </c>
    </row>
    <row r="37" spans="1:4" ht="15.75">
      <c r="A37" s="82" t="s">
        <v>147</v>
      </c>
      <c r="B37" s="83" t="s">
        <v>148</v>
      </c>
      <c r="C37" s="83"/>
      <c r="D37" s="83"/>
    </row>
    <row r="38" spans="1:4" ht="15.75">
      <c r="A38" s="84"/>
      <c r="B38" s="85" t="s">
        <v>145</v>
      </c>
      <c r="C38" s="86">
        <v>90</v>
      </c>
      <c r="D38" s="82" t="s">
        <v>146</v>
      </c>
    </row>
    <row r="39" spans="1:4" ht="15.75">
      <c r="A39" s="84" t="s">
        <v>149</v>
      </c>
      <c r="B39" s="87">
        <v>0.5</v>
      </c>
      <c r="C39" s="88">
        <f>C38/2</f>
        <v>45</v>
      </c>
      <c r="D39" s="24" t="s">
        <v>146</v>
      </c>
    </row>
    <row r="40" spans="1:4" ht="15.75">
      <c r="A40" s="84" t="s">
        <v>150</v>
      </c>
      <c r="B40" s="87">
        <v>0.5</v>
      </c>
      <c r="C40" s="88">
        <f>C38/2</f>
        <v>45</v>
      </c>
      <c r="D40" s="24" t="s">
        <v>146</v>
      </c>
    </row>
    <row r="41" spans="1:4" ht="15.75">
      <c r="A41"/>
      <c r="B41"/>
      <c r="C41"/>
      <c r="D41"/>
    </row>
    <row r="42" spans="1:4" ht="15.75">
      <c r="A42"/>
      <c r="B42"/>
      <c r="C42"/>
      <c r="D42"/>
    </row>
    <row r="43" spans="1:4" ht="15.75">
      <c r="A43" s="89" t="s">
        <v>151</v>
      </c>
      <c r="B43" s="52">
        <v>365</v>
      </c>
      <c r="C43" s="52">
        <f>$B$43*C38/1000</f>
        <v>32.85</v>
      </c>
      <c r="D43" s="52" t="s">
        <v>152</v>
      </c>
    </row>
    <row r="44" spans="1:4" ht="15.75">
      <c r="A44"/>
      <c r="B44"/>
      <c r="C44"/>
      <c r="D44"/>
    </row>
    <row r="45" spans="1:4" ht="15.75">
      <c r="A45" s="90" t="s">
        <v>149</v>
      </c>
      <c r="C45" s="52">
        <f>$B$43*C40/1000</f>
        <v>16.425</v>
      </c>
      <c r="D45" s="52" t="s">
        <v>152</v>
      </c>
    </row>
    <row r="46" spans="1:4" ht="15.75">
      <c r="A46" s="91" t="s">
        <v>150</v>
      </c>
      <c r="C46" s="52">
        <f>$B$43*C39/1000</f>
        <v>16.425</v>
      </c>
      <c r="D46" s="52" t="s">
        <v>152</v>
      </c>
    </row>
    <row r="47" spans="3:4" ht="15.75">
      <c r="C47" s="52"/>
      <c r="D47" s="52"/>
    </row>
    <row r="48" spans="1:14" ht="15.75">
      <c r="A48"/>
      <c r="B48"/>
      <c r="C48"/>
      <c r="D48"/>
      <c r="F48" s="34" t="s">
        <v>153</v>
      </c>
      <c r="G48" s="34"/>
      <c r="I48"/>
      <c r="K48" s="34" t="s">
        <v>154</v>
      </c>
      <c r="L48" s="34"/>
      <c r="M48" s="34"/>
      <c r="N48" s="34"/>
    </row>
    <row r="49" spans="1:14" ht="15.75">
      <c r="A49" s="92" t="s">
        <v>155</v>
      </c>
      <c r="B49" s="25">
        <v>4000000</v>
      </c>
      <c r="C49" s="25">
        <f aca="true" t="shared" si="2" ref="C49:C50">B49*$C$45/1000</f>
        <v>65700</v>
      </c>
      <c r="D49" s="93" t="s">
        <v>156</v>
      </c>
      <c r="F49" s="94" t="s">
        <v>157</v>
      </c>
      <c r="G49" s="95" t="s">
        <v>158</v>
      </c>
      <c r="I49"/>
      <c r="J49" s="96" t="s">
        <v>159</v>
      </c>
      <c r="K49" s="97" t="s">
        <v>157</v>
      </c>
      <c r="L49" s="97"/>
      <c r="M49" s="98" t="s">
        <v>158</v>
      </c>
      <c r="N49" s="98"/>
    </row>
    <row r="50" spans="1:14" ht="15.75">
      <c r="A50" s="84" t="s">
        <v>160</v>
      </c>
      <c r="B50" s="25">
        <v>4784126</v>
      </c>
      <c r="C50" s="25">
        <f t="shared" si="2"/>
        <v>78579.26955</v>
      </c>
      <c r="D50" s="93" t="s">
        <v>156</v>
      </c>
      <c r="F50" s="79" t="s">
        <v>156</v>
      </c>
      <c r="G50" s="79" t="s">
        <v>156</v>
      </c>
      <c r="I50"/>
      <c r="J50" s="99" t="s">
        <v>161</v>
      </c>
      <c r="K50" s="79" t="s">
        <v>156</v>
      </c>
      <c r="L50" s="24" t="s">
        <v>162</v>
      </c>
      <c r="M50" s="79" t="s">
        <v>156</v>
      </c>
      <c r="N50" s="24" t="s">
        <v>162</v>
      </c>
    </row>
    <row r="51" spans="1:14" ht="15.75">
      <c r="A51" s="100" t="s">
        <v>163</v>
      </c>
      <c r="B51" s="101">
        <v>5679000</v>
      </c>
      <c r="C51" s="101">
        <f>B51*$C$46/1000</f>
        <v>93277.575</v>
      </c>
      <c r="D51" s="102" t="s">
        <v>164</v>
      </c>
      <c r="F51" s="103">
        <f>I25</f>
        <v>696445.64823</v>
      </c>
      <c r="G51" s="41">
        <f>I23</f>
        <v>557017.320187</v>
      </c>
      <c r="I51" s="92" t="s">
        <v>165</v>
      </c>
      <c r="J51" s="79">
        <v>1</v>
      </c>
      <c r="K51" s="103">
        <f>B51*C45/1000</f>
        <v>93277.575</v>
      </c>
      <c r="L51" s="104">
        <f aca="true" t="shared" si="3" ref="L51:L55">K51/$F$51</f>
        <v>0.133933746642057</v>
      </c>
      <c r="M51" s="41">
        <f>B51*C46/1000</f>
        <v>93277.575</v>
      </c>
      <c r="N51" s="105">
        <f aca="true" t="shared" si="4" ref="N51:N53">M51/$G$51</f>
        <v>0.16745902078715463</v>
      </c>
    </row>
    <row r="52" spans="1:14" ht="15.75">
      <c r="A52"/>
      <c r="B52"/>
      <c r="C52"/>
      <c r="D52"/>
      <c r="F52"/>
      <c r="I52" s="84" t="s">
        <v>166</v>
      </c>
      <c r="J52" s="79">
        <v>2</v>
      </c>
      <c r="K52" s="103">
        <f aca="true" t="shared" si="5" ref="K52:K55">$K$51*J52</f>
        <v>186555.15</v>
      </c>
      <c r="L52" s="104">
        <f t="shared" si="3"/>
        <v>0.267867493284114</v>
      </c>
      <c r="M52" s="41">
        <f>M51*J52</f>
        <v>186555.15</v>
      </c>
      <c r="N52" s="105">
        <f t="shared" si="4"/>
        <v>0.33491804157430927</v>
      </c>
    </row>
    <row r="53" spans="2:14" ht="15.75">
      <c r="B53" s="74"/>
      <c r="C53" s="106"/>
      <c r="D53" s="74"/>
      <c r="E53" s="107" t="s">
        <v>167</v>
      </c>
      <c r="F53" s="104">
        <f>C51/F51</f>
        <v>0.133933746642057</v>
      </c>
      <c r="G53" s="105">
        <f>C51/G51</f>
        <v>0.16745902078715463</v>
      </c>
      <c r="I53" s="84" t="s">
        <v>168</v>
      </c>
      <c r="J53" s="79">
        <v>3</v>
      </c>
      <c r="K53" s="103">
        <f t="shared" si="5"/>
        <v>279832.725</v>
      </c>
      <c r="L53" s="104">
        <f t="shared" si="3"/>
        <v>0.40180123992617106</v>
      </c>
      <c r="M53" s="41">
        <f>M51*J53</f>
        <v>279832.725</v>
      </c>
      <c r="N53" s="105">
        <f t="shared" si="4"/>
        <v>0.5023770623614638</v>
      </c>
    </row>
    <row r="54" spans="1:12" ht="15.75">
      <c r="A54" s="84"/>
      <c r="D54"/>
      <c r="E54"/>
      <c r="F54"/>
      <c r="G54"/>
      <c r="I54" s="84" t="s">
        <v>169</v>
      </c>
      <c r="J54" s="79">
        <v>4</v>
      </c>
      <c r="K54" s="103">
        <f t="shared" si="5"/>
        <v>373110.3</v>
      </c>
      <c r="L54" s="104">
        <f t="shared" si="3"/>
        <v>0.535734986568228</v>
      </c>
    </row>
    <row r="55" spans="5:12" ht="15.75">
      <c r="E55" s="84" t="s">
        <v>170</v>
      </c>
      <c r="F55" s="104">
        <f>1/F53</f>
        <v>7.466378153913201</v>
      </c>
      <c r="G55" s="105">
        <f>1/G53</f>
        <v>5.971610220216381</v>
      </c>
      <c r="I55" s="84" t="s">
        <v>171</v>
      </c>
      <c r="J55" s="79">
        <v>5</v>
      </c>
      <c r="K55" s="103">
        <f t="shared" si="5"/>
        <v>466387.875</v>
      </c>
      <c r="L55" s="104">
        <f t="shared" si="3"/>
        <v>0.6696687332102852</v>
      </c>
    </row>
    <row r="56" spans="2:12" ht="15.75">
      <c r="B56"/>
      <c r="C56"/>
      <c r="E56"/>
      <c r="F56" s="108" t="s">
        <v>172</v>
      </c>
      <c r="K56"/>
      <c r="L56" s="108" t="s">
        <v>173</v>
      </c>
    </row>
    <row r="58" spans="2:10" ht="15.75">
      <c r="B58" s="109" t="s">
        <v>174</v>
      </c>
      <c r="C58" s="109"/>
      <c r="D58" s="109"/>
      <c r="F58"/>
      <c r="G58" s="109" t="s">
        <v>175</v>
      </c>
      <c r="H58" s="109"/>
      <c r="I58" s="109"/>
      <c r="J58" s="109"/>
    </row>
    <row r="59" spans="2:10" ht="15.75">
      <c r="B59" s="109" t="s">
        <v>176</v>
      </c>
      <c r="C59" s="109"/>
      <c r="D59" s="109"/>
      <c r="F59"/>
      <c r="G59" s="109" t="s">
        <v>177</v>
      </c>
      <c r="H59" s="109"/>
      <c r="I59" s="109" t="s">
        <v>178</v>
      </c>
      <c r="J59" s="109"/>
    </row>
    <row r="60" spans="2:10" ht="15.75">
      <c r="B60" s="110" t="s">
        <v>179</v>
      </c>
      <c r="C60"/>
      <c r="D60" s="105" t="s">
        <v>180</v>
      </c>
      <c r="E60"/>
      <c r="F60"/>
      <c r="G60" s="98" t="s">
        <v>181</v>
      </c>
      <c r="H60" s="98"/>
      <c r="I60" s="98" t="s">
        <v>182</v>
      </c>
      <c r="J60" s="98"/>
    </row>
    <row r="61" spans="2:6" ht="15.75">
      <c r="B61" s="111" t="s">
        <v>183</v>
      </c>
      <c r="D61" s="112">
        <f>SUM(D62:D66)-D68</f>
        <v>0</v>
      </c>
      <c r="E61" s="113" t="s">
        <v>184</v>
      </c>
      <c r="F61"/>
    </row>
    <row r="62" spans="1:11" ht="15.75">
      <c r="A62" s="114" t="s">
        <v>185</v>
      </c>
      <c r="B62" s="115">
        <v>0.12</v>
      </c>
      <c r="D62" s="105">
        <f aca="true" t="shared" si="6" ref="D62:D66">($D$68/$B$68)*B62</f>
        <v>0.13246519526627218</v>
      </c>
      <c r="F62"/>
      <c r="G62" s="116">
        <f aca="true" t="shared" si="7" ref="G62:G66">(D62*100000*1000)/$B$43/$B$51/3</f>
        <v>0.0021301775147928993</v>
      </c>
      <c r="H62" s="24" t="s">
        <v>186</v>
      </c>
      <c r="I62" s="116">
        <f>G62/D15*7</f>
        <v>0.11741135908307318</v>
      </c>
      <c r="J62" s="24" t="s">
        <v>187</v>
      </c>
      <c r="K62" s="24" t="s">
        <v>188</v>
      </c>
    </row>
    <row r="63" spans="1:11" ht="15.75">
      <c r="A63" s="114" t="s">
        <v>128</v>
      </c>
      <c r="B63" s="115">
        <v>1.1</v>
      </c>
      <c r="D63" s="105">
        <f t="shared" si="6"/>
        <v>1.2142642899408285</v>
      </c>
      <c r="F63"/>
      <c r="G63" s="116">
        <f t="shared" si="7"/>
        <v>0.019526627218934913</v>
      </c>
      <c r="H63" s="24" t="s">
        <v>186</v>
      </c>
      <c r="I63" s="116">
        <f>G63/D17*7</f>
        <v>4.209620897214179</v>
      </c>
      <c r="J63" s="24" t="s">
        <v>187</v>
      </c>
      <c r="K63" s="24" t="s">
        <v>189</v>
      </c>
    </row>
    <row r="64" spans="1:11" ht="15.75">
      <c r="A64" s="114" t="s">
        <v>190</v>
      </c>
      <c r="B64" s="115">
        <v>0.2</v>
      </c>
      <c r="D64" s="105">
        <f t="shared" si="6"/>
        <v>0.22077532544378697</v>
      </c>
      <c r="F64"/>
      <c r="G64" s="116">
        <f t="shared" si="7"/>
        <v>0.0035502958579881655</v>
      </c>
      <c r="H64" s="24" t="s">
        <v>186</v>
      </c>
      <c r="I64" s="116">
        <f>G64/D10*7</f>
        <v>0.14618865297598327</v>
      </c>
      <c r="J64" s="24" t="s">
        <v>187</v>
      </c>
      <c r="K64" s="24" t="s">
        <v>191</v>
      </c>
    </row>
    <row r="65" spans="1:11" ht="15.75">
      <c r="A65" s="114" t="s">
        <v>192</v>
      </c>
      <c r="B65" s="115">
        <v>0.2</v>
      </c>
      <c r="D65" s="105">
        <f t="shared" si="6"/>
        <v>0.22077532544378697</v>
      </c>
      <c r="F65"/>
      <c r="G65" s="116">
        <f t="shared" si="7"/>
        <v>0.0035502958579881655</v>
      </c>
      <c r="H65" s="24" t="s">
        <v>186</v>
      </c>
      <c r="I65" s="116">
        <f>G65/D10*7</f>
        <v>0.14618865297598327</v>
      </c>
      <c r="J65" s="24" t="s">
        <v>187</v>
      </c>
      <c r="K65" s="24" t="s">
        <v>193</v>
      </c>
    </row>
    <row r="66" spans="1:11" ht="15.75">
      <c r="A66" s="114" t="s">
        <v>194</v>
      </c>
      <c r="B66" s="115">
        <v>0.07</v>
      </c>
      <c r="D66" s="105">
        <f t="shared" si="6"/>
        <v>0.07727136390532545</v>
      </c>
      <c r="F66"/>
      <c r="G66" s="116">
        <f t="shared" si="7"/>
        <v>0.001242603550295858</v>
      </c>
      <c r="H66" s="24" t="s">
        <v>186</v>
      </c>
      <c r="I66" s="116">
        <f>G66/D14*7</f>
        <v>0.05027875637035264</v>
      </c>
      <c r="J66" s="24" t="s">
        <v>187</v>
      </c>
      <c r="K66" s="24" t="s">
        <v>195</v>
      </c>
    </row>
    <row r="67" spans="1:7" ht="15.75">
      <c r="A67" s="117" t="s">
        <v>196</v>
      </c>
      <c r="D67" s="118" t="s">
        <v>197</v>
      </c>
      <c r="F67"/>
      <c r="G67" s="116"/>
    </row>
    <row r="68" spans="1:8" ht="15.75">
      <c r="A68" s="114" t="s">
        <v>198</v>
      </c>
      <c r="B68" s="115">
        <f>SUM(B62:B66)</f>
        <v>1.69</v>
      </c>
      <c r="C68" s="96" t="s">
        <v>159</v>
      </c>
      <c r="D68" s="105">
        <f>M52/100000</f>
        <v>1.8655515</v>
      </c>
      <c r="E68" s="52" t="s">
        <v>199</v>
      </c>
      <c r="F68">
        <f>D68/B68</f>
        <v>1.1038766272189349</v>
      </c>
      <c r="G68"/>
      <c r="H68" s="116"/>
    </row>
    <row r="69" spans="3:12" ht="15.75">
      <c r="C69" s="99" t="s">
        <v>161</v>
      </c>
      <c r="I69"/>
      <c r="J69"/>
      <c r="L69"/>
    </row>
    <row r="70" spans="1:11" ht="15.75">
      <c r="A70"/>
      <c r="B70"/>
      <c r="C70" s="5">
        <v>2</v>
      </c>
      <c r="D70" s="40">
        <f>(D68*100000)/B51*1000/C70</f>
        <v>16.424999999999997</v>
      </c>
      <c r="E70" s="52" t="s">
        <v>152</v>
      </c>
      <c r="I70"/>
      <c r="J70"/>
      <c r="K70"/>
    </row>
    <row r="71" spans="9:11" ht="15.75">
      <c r="I71"/>
      <c r="J71"/>
      <c r="K71"/>
    </row>
    <row r="72" spans="4:11" ht="15.75">
      <c r="D72" s="40">
        <f>D68/B68</f>
        <v>1.1038766272189349</v>
      </c>
      <c r="E72"/>
      <c r="I72"/>
      <c r="J72"/>
      <c r="K72"/>
    </row>
    <row r="73" spans="3:11" ht="15.75">
      <c r="C73" s="115">
        <v>1</v>
      </c>
      <c r="D73" s="40">
        <f>D72*C73</f>
        <v>1.1038766272189349</v>
      </c>
      <c r="I73"/>
      <c r="J73"/>
      <c r="K73"/>
    </row>
    <row r="74" spans="1:11" ht="15.75">
      <c r="A74"/>
      <c r="B74"/>
      <c r="C74"/>
      <c r="D74"/>
      <c r="E74"/>
      <c r="I74"/>
      <c r="J74"/>
      <c r="K74"/>
    </row>
    <row r="75" spans="1:11" ht="15.75">
      <c r="A75" t="s">
        <v>200</v>
      </c>
      <c r="B75" s="31">
        <v>4000000</v>
      </c>
      <c r="C75" s="119">
        <f>D75/B75</f>
        <v>1.41975</v>
      </c>
      <c r="D75" s="31">
        <v>5679000</v>
      </c>
      <c r="E75"/>
      <c r="I75"/>
      <c r="J75"/>
      <c r="K75"/>
    </row>
    <row r="76" spans="9:11" ht="15.75">
      <c r="I76"/>
      <c r="J76"/>
      <c r="K76"/>
    </row>
    <row r="77" spans="2:11" ht="15.75">
      <c r="B77" s="110" t="s">
        <v>179</v>
      </c>
      <c r="C77" s="120"/>
      <c r="D77" s="105" t="s">
        <v>180</v>
      </c>
      <c r="I77"/>
      <c r="J77"/>
      <c r="K77"/>
    </row>
    <row r="78" spans="2:11" ht="15.75">
      <c r="B78" s="111" t="s">
        <v>201</v>
      </c>
      <c r="I78"/>
      <c r="J78"/>
      <c r="K78"/>
    </row>
    <row r="79" spans="2:11" ht="15.75">
      <c r="B79" s="115">
        <v>0.093301775147929</v>
      </c>
      <c r="D79" s="105">
        <f aca="true" t="shared" si="8" ref="D79:D83">$D$75/$B$75*B79</f>
        <v>0.1324651952662722</v>
      </c>
      <c r="I79"/>
      <c r="J79"/>
      <c r="K79"/>
    </row>
    <row r="80" spans="2:11" ht="15.75">
      <c r="B80" s="115">
        <v>0.8552662721893493</v>
      </c>
      <c r="D80" s="105">
        <f t="shared" si="8"/>
        <v>1.2142642899408287</v>
      </c>
      <c r="I80"/>
      <c r="J80"/>
      <c r="K80"/>
    </row>
    <row r="81" spans="2:4" ht="15.75">
      <c r="B81" s="115">
        <v>0.1555029585798817</v>
      </c>
      <c r="D81" s="105">
        <f t="shared" si="8"/>
        <v>0.22077532544378706</v>
      </c>
    </row>
    <row r="82" spans="2:4" ht="15.75">
      <c r="B82" s="115">
        <v>0.1555029585798817</v>
      </c>
      <c r="D82" s="105">
        <f t="shared" si="8"/>
        <v>0.22077532544378706</v>
      </c>
    </row>
    <row r="83" spans="2:4" ht="15.75">
      <c r="B83" s="115">
        <v>0.054426035502958596</v>
      </c>
      <c r="D83" s="105">
        <f t="shared" si="8"/>
        <v>0.07727136390532548</v>
      </c>
    </row>
    <row r="84" ht="15.75">
      <c r="D84" s="118" t="s">
        <v>197</v>
      </c>
    </row>
    <row r="85" spans="2:10" ht="15.75">
      <c r="B85" s="115">
        <v>1.314</v>
      </c>
      <c r="D85" s="105">
        <f>D79+D80+D81+D82+D83</f>
        <v>1.8655515000000005</v>
      </c>
      <c r="G85"/>
      <c r="H85"/>
      <c r="I85"/>
      <c r="J85"/>
    </row>
    <row r="86" spans="6:10" ht="15.75">
      <c r="F86"/>
      <c r="G86"/>
      <c r="H86"/>
      <c r="I86"/>
      <c r="J86"/>
    </row>
    <row r="87" spans="2:10" ht="15.75">
      <c r="B87" s="24" t="s">
        <v>202</v>
      </c>
      <c r="G87"/>
      <c r="H87"/>
      <c r="I87"/>
      <c r="J87"/>
    </row>
    <row r="88" spans="2:10" ht="15.75">
      <c r="B88" s="24" t="s">
        <v>203</v>
      </c>
      <c r="G88"/>
      <c r="H88"/>
      <c r="I88"/>
      <c r="J88"/>
    </row>
    <row r="89" spans="2:10" ht="15.75">
      <c r="B89" s="24" t="s">
        <v>204</v>
      </c>
      <c r="G89"/>
      <c r="H89"/>
      <c r="I89"/>
      <c r="J89"/>
    </row>
    <row r="90" spans="2:8" ht="15.75">
      <c r="B90" s="24" t="s">
        <v>205</v>
      </c>
      <c r="H90"/>
    </row>
    <row r="91" spans="1:10" ht="15.75">
      <c r="A91"/>
      <c r="B91"/>
      <c r="C91"/>
      <c r="D91"/>
      <c r="E91"/>
      <c r="F91"/>
      <c r="G91"/>
      <c r="H91"/>
      <c r="I91"/>
      <c r="J91"/>
    </row>
    <row r="92" spans="1:4" ht="15.75">
      <c r="A92" s="17" t="s">
        <v>206</v>
      </c>
      <c r="D92"/>
    </row>
    <row r="93" spans="1:4" ht="15.75">
      <c r="A93" s="17" t="s">
        <v>207</v>
      </c>
      <c r="D93"/>
    </row>
    <row r="94" spans="1:4" ht="15.75">
      <c r="A94" s="17" t="s">
        <v>208</v>
      </c>
      <c r="D94"/>
    </row>
    <row r="95" spans="1:4" ht="15.75">
      <c r="A95" s="17" t="s">
        <v>209</v>
      </c>
      <c r="D95"/>
    </row>
    <row r="96" spans="1:4" ht="15.75">
      <c r="A96" s="17" t="s">
        <v>210</v>
      </c>
      <c r="B96" s="17" t="s">
        <v>211</v>
      </c>
      <c r="D96"/>
    </row>
    <row r="97" spans="1:4" ht="15.75">
      <c r="A97"/>
      <c r="B97"/>
      <c r="D97"/>
    </row>
    <row r="98" spans="1:14" ht="15.75">
      <c r="A98" s="121" t="s">
        <v>212</v>
      </c>
      <c r="B98" s="122"/>
      <c r="C98" s="122"/>
      <c r="D98" s="123"/>
      <c r="E98" s="122"/>
      <c r="F98" s="122"/>
      <c r="G98" s="122"/>
      <c r="H98" s="122"/>
      <c r="I98" s="122"/>
      <c r="J98" s="122"/>
      <c r="K98" s="122"/>
      <c r="L98" s="122"/>
      <c r="M98" s="122"/>
      <c r="N98" s="124">
        <v>1.262</v>
      </c>
    </row>
    <row r="99" spans="1:5" ht="15.75">
      <c r="A99"/>
      <c r="B99"/>
      <c r="C99"/>
      <c r="D99"/>
      <c r="E99"/>
    </row>
    <row r="100" spans="1:15" ht="15.75">
      <c r="A100" s="125" t="s">
        <v>213</v>
      </c>
      <c r="B100" s="126">
        <v>2000</v>
      </c>
      <c r="C100" s="126" t="s">
        <v>214</v>
      </c>
      <c r="D100" s="126">
        <v>2050</v>
      </c>
      <c r="E100" s="125"/>
      <c r="G100"/>
      <c r="H100" s="127" t="s">
        <v>213</v>
      </c>
      <c r="I100" s="128"/>
      <c r="J100" s="128"/>
      <c r="K100" s="128">
        <v>2000</v>
      </c>
      <c r="L100" s="128" t="s">
        <v>214</v>
      </c>
      <c r="M100" s="129">
        <v>2050</v>
      </c>
      <c r="N100" s="127"/>
      <c r="O100" s="127"/>
    </row>
    <row r="101" spans="1:15" ht="15.75">
      <c r="A101" s="125" t="s">
        <v>215</v>
      </c>
      <c r="B101" s="130">
        <v>1.154</v>
      </c>
      <c r="C101" s="131">
        <f>C75</f>
        <v>1.41975</v>
      </c>
      <c r="D101" s="130">
        <f aca="true" t="shared" si="9" ref="D101:D102">B101*C101</f>
        <v>1.6383915</v>
      </c>
      <c r="E101" s="125"/>
      <c r="G101"/>
      <c r="H101" s="127" t="s">
        <v>216</v>
      </c>
      <c r="I101" s="132"/>
      <c r="J101" s="132"/>
      <c r="K101" s="132">
        <v>1.154</v>
      </c>
      <c r="L101" s="133">
        <f>(D72+C75)/2</f>
        <v>1.2618133136094674</v>
      </c>
      <c r="M101" s="134">
        <f aca="true" t="shared" si="10" ref="M101:M102">K101*L101</f>
        <v>1.4561325639053253</v>
      </c>
      <c r="N101" s="127" t="s">
        <v>217</v>
      </c>
      <c r="O101" s="127"/>
    </row>
    <row r="102" spans="1:15" ht="15.75">
      <c r="A102" s="125" t="s">
        <v>218</v>
      </c>
      <c r="B102" s="130">
        <v>0.64</v>
      </c>
      <c r="C102" s="131">
        <f>C75</f>
        <v>1.41975</v>
      </c>
      <c r="D102" s="130">
        <f t="shared" si="9"/>
        <v>0.9086400000000001</v>
      </c>
      <c r="E102" s="125"/>
      <c r="G102"/>
      <c r="H102" s="132" t="s">
        <v>219</v>
      </c>
      <c r="I102" s="132"/>
      <c r="J102" s="132"/>
      <c r="K102" s="132">
        <v>0.64</v>
      </c>
      <c r="L102" s="133">
        <f>(D72+C75)/2</f>
        <v>1.2618133136094674</v>
      </c>
      <c r="M102" s="134">
        <f t="shared" si="10"/>
        <v>0.8075605207100591</v>
      </c>
      <c r="N102" s="127" t="s">
        <v>220</v>
      </c>
      <c r="O102" s="127"/>
    </row>
    <row r="103" spans="1:15" ht="15.75">
      <c r="A103" s="135" t="s">
        <v>221</v>
      </c>
      <c r="B103" s="125"/>
      <c r="C103" s="125"/>
      <c r="D103" s="130"/>
      <c r="E103" s="125"/>
      <c r="G103"/>
      <c r="H103" s="136" t="s">
        <v>222</v>
      </c>
      <c r="I103" s="127"/>
      <c r="J103" s="132"/>
      <c r="K103" s="127"/>
      <c r="L103" s="127"/>
      <c r="M103" s="134"/>
      <c r="N103" s="127"/>
      <c r="O103" s="127"/>
    </row>
    <row r="104" spans="1:15" ht="15.75">
      <c r="A104" s="137" t="s">
        <v>223</v>
      </c>
      <c r="B104" s="130">
        <f>SUM(B101:B103)</f>
        <v>1.794</v>
      </c>
      <c r="C104" s="125"/>
      <c r="D104" s="130">
        <f>SUM(D101:D103)</f>
        <v>2.5470315</v>
      </c>
      <c r="E104" s="125"/>
      <c r="G104"/>
      <c r="H104" s="138" t="s">
        <v>224</v>
      </c>
      <c r="I104" s="127"/>
      <c r="J104" s="132"/>
      <c r="K104" s="132">
        <f>SUM(K101:K103)</f>
        <v>1.794</v>
      </c>
      <c r="L104" s="127"/>
      <c r="M104" s="134">
        <f>SUM(M101:M103)</f>
        <v>2.2636930846153844</v>
      </c>
      <c r="N104" s="127"/>
      <c r="O104" s="127"/>
    </row>
    <row r="105" spans="1:15" ht="15.75">
      <c r="A105" s="137" t="s">
        <v>225</v>
      </c>
      <c r="B105" s="130">
        <v>2.728</v>
      </c>
      <c r="C105" s="125"/>
      <c r="D105" s="130">
        <v>2.728</v>
      </c>
      <c r="E105" s="125"/>
      <c r="G105"/>
      <c r="H105" s="132" t="s">
        <v>226</v>
      </c>
      <c r="I105" s="127"/>
      <c r="J105" s="132"/>
      <c r="K105" s="132">
        <v>2.728</v>
      </c>
      <c r="L105" s="127"/>
      <c r="M105" s="134">
        <v>2.728</v>
      </c>
      <c r="N105" s="127" t="s">
        <v>227</v>
      </c>
      <c r="O105" s="127"/>
    </row>
    <row r="106" spans="1:15" ht="15.75">
      <c r="A106" s="137" t="s">
        <v>228</v>
      </c>
      <c r="B106" s="130">
        <f>B105-B104</f>
        <v>0.9340000000000002</v>
      </c>
      <c r="C106" s="125"/>
      <c r="D106" s="130">
        <f>D105-D104</f>
        <v>0.1809685000000001</v>
      </c>
      <c r="E106" s="130">
        <f>D106/D104</f>
        <v>0.07105075064835283</v>
      </c>
      <c r="G106"/>
      <c r="H106" s="132"/>
      <c r="I106" s="127"/>
      <c r="J106" s="132"/>
      <c r="K106" s="132">
        <f>K105-K104</f>
        <v>0.9340000000000002</v>
      </c>
      <c r="L106" s="127"/>
      <c r="M106" s="134">
        <f>M105-M104</f>
        <v>0.46430691538461577</v>
      </c>
      <c r="N106" s="127" t="s">
        <v>229</v>
      </c>
      <c r="O106" s="132">
        <f>M106/M104</f>
        <v>0.20511036524348636</v>
      </c>
    </row>
    <row r="107" spans="1:15" ht="15.75">
      <c r="A107" s="125"/>
      <c r="B107" s="125"/>
      <c r="C107" s="125"/>
      <c r="D107" s="125"/>
      <c r="E107" s="125"/>
      <c r="G107"/>
      <c r="H107" s="127"/>
      <c r="I107" s="127"/>
      <c r="J107" s="127"/>
      <c r="K107" s="127"/>
      <c r="L107" s="127"/>
      <c r="M107" s="139"/>
      <c r="N107" s="127"/>
      <c r="O107" s="127"/>
    </row>
    <row r="108" spans="1:15" ht="15.75">
      <c r="A108" s="137" t="s">
        <v>230</v>
      </c>
      <c r="B108" s="130">
        <v>8</v>
      </c>
      <c r="C108" s="130">
        <v>1.42</v>
      </c>
      <c r="D108" s="130">
        <f>B108*C108</f>
        <v>11.36</v>
      </c>
      <c r="E108" s="125"/>
      <c r="G108"/>
      <c r="H108" s="132"/>
      <c r="I108" s="132"/>
      <c r="J108" s="132"/>
      <c r="K108" s="132">
        <v>8</v>
      </c>
      <c r="L108" s="132"/>
      <c r="M108" s="134">
        <v>11.36</v>
      </c>
      <c r="N108" s="127" t="s">
        <v>231</v>
      </c>
      <c r="O108" s="127"/>
    </row>
    <row r="109" spans="1:15" ht="15.75">
      <c r="A109" s="125"/>
      <c r="B109" s="125"/>
      <c r="C109" s="125"/>
      <c r="D109" s="125"/>
      <c r="E109" s="125"/>
      <c r="G109"/>
      <c r="H109" s="127"/>
      <c r="I109" s="127"/>
      <c r="J109" s="127"/>
      <c r="K109" s="127"/>
      <c r="L109" s="127"/>
      <c r="M109" s="139"/>
      <c r="N109" s="127"/>
      <c r="O109" s="127"/>
    </row>
    <row r="111" spans="8:15" ht="15.75">
      <c r="H111" s="140" t="s">
        <v>232</v>
      </c>
      <c r="I111" s="141"/>
      <c r="J111" s="141"/>
      <c r="K111" s="141"/>
      <c r="L111" s="141"/>
      <c r="M111" s="141"/>
      <c r="N111" s="141"/>
      <c r="O111" s="141"/>
    </row>
  </sheetData>
  <sheetProtection selectLockedCells="1" selectUnlockedCells="1"/>
  <mergeCells count="16">
    <mergeCell ref="A1:J3"/>
    <mergeCell ref="F21:H21"/>
    <mergeCell ref="B32:D32"/>
    <mergeCell ref="A33:A35"/>
    <mergeCell ref="B37:D37"/>
    <mergeCell ref="F48:G48"/>
    <mergeCell ref="K48:N48"/>
    <mergeCell ref="K49:L49"/>
    <mergeCell ref="M49:N49"/>
    <mergeCell ref="B58:D58"/>
    <mergeCell ref="G58:J58"/>
    <mergeCell ref="B59:D59"/>
    <mergeCell ref="G59:H59"/>
    <mergeCell ref="I59:J59"/>
    <mergeCell ref="G60:H60"/>
    <mergeCell ref="I60:J60"/>
  </mergeCells>
  <hyperlinks>
    <hyperlink ref="A31" r:id="rId1" display="https://www.anses.fr/fr/content/les-protéine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legacyDrawing r:id="rId3"/>
</worksheet>
</file>

<file path=xl/worksheets/sheet3.xml><?xml version="1.0" encoding="utf-8"?>
<worksheet xmlns="http://schemas.openxmlformats.org/spreadsheetml/2006/main" xmlns:r="http://schemas.openxmlformats.org/officeDocument/2006/relationships">
  <sheetPr>
    <tabColor indexed="57"/>
  </sheetPr>
  <dimension ref="A1:AH102"/>
  <sheetViews>
    <sheetView workbookViewId="0" topLeftCell="A79">
      <selection activeCell="G106" sqref="G106"/>
    </sheetView>
  </sheetViews>
  <sheetFormatPr defaultColWidth="9.140625" defaultRowHeight="12.75"/>
  <cols>
    <col min="1" max="1" width="21.140625" style="0" customWidth="1"/>
    <col min="2" max="2" width="23.421875" style="11" customWidth="1"/>
    <col min="3" max="3" width="27.57421875" style="0" customWidth="1"/>
    <col min="4" max="4" width="11.421875" style="0" customWidth="1"/>
    <col min="5" max="5" width="13.8515625" style="142" customWidth="1"/>
    <col min="6" max="6" width="12.421875" style="142" customWidth="1"/>
    <col min="7" max="7" width="13.421875" style="142" customWidth="1"/>
    <col min="8" max="8" width="3.8515625" style="143" customWidth="1"/>
    <col min="9" max="9" width="10.140625" style="144" customWidth="1"/>
    <col min="10" max="10" width="3.8515625" style="143" customWidth="1"/>
    <col min="11" max="11" width="9.421875" style="143" customWidth="1"/>
    <col min="12" max="12" width="3.8515625" style="143" customWidth="1"/>
    <col min="13" max="23" width="11.421875" style="142" customWidth="1"/>
    <col min="24" max="24" width="11.421875" style="0" customWidth="1"/>
    <col min="25" max="29" width="11.421875" style="145" customWidth="1"/>
    <col min="30" max="32" width="11.421875" style="0" customWidth="1"/>
    <col min="33" max="33" width="13.140625" style="0" customWidth="1"/>
    <col min="34" max="34" width="13.140625" style="145" customWidth="1"/>
    <col min="35" max="16384" width="11.421875" style="0" customWidth="1"/>
  </cols>
  <sheetData>
    <row r="1" spans="1:34" s="2" customFormat="1" ht="12.75" customHeight="1">
      <c r="A1" s="146" t="s">
        <v>233</v>
      </c>
      <c r="B1" s="146"/>
      <c r="C1" s="146"/>
      <c r="E1" s="147"/>
      <c r="F1" s="147"/>
      <c r="G1" s="147"/>
      <c r="H1" s="148"/>
      <c r="I1" s="149"/>
      <c r="J1" s="150"/>
      <c r="K1" s="151"/>
      <c r="L1" s="148"/>
      <c r="M1" s="147"/>
      <c r="N1" s="147"/>
      <c r="O1" s="147"/>
      <c r="P1" s="147"/>
      <c r="Q1" s="147"/>
      <c r="R1" s="143"/>
      <c r="S1" s="152"/>
      <c r="T1" s="152"/>
      <c r="U1" s="152"/>
      <c r="V1" s="152"/>
      <c r="W1" s="152"/>
      <c r="Y1" s="153"/>
      <c r="Z1" s="153"/>
      <c r="AA1" s="153"/>
      <c r="AB1" s="153"/>
      <c r="AC1" s="153"/>
      <c r="AF1" s="154"/>
      <c r="AG1" s="154"/>
      <c r="AH1" s="154"/>
    </row>
    <row r="2" spans="1:34" s="2" customFormat="1" ht="12.75" customHeight="1">
      <c r="A2" s="146"/>
      <c r="B2" s="146"/>
      <c r="C2" s="146"/>
      <c r="E2" s="147"/>
      <c r="F2" s="147"/>
      <c r="G2" s="147"/>
      <c r="H2" s="148"/>
      <c r="I2" s="149"/>
      <c r="J2" s="150"/>
      <c r="K2" s="151"/>
      <c r="L2" s="148"/>
      <c r="M2" s="147"/>
      <c r="N2" s="147"/>
      <c r="O2" s="147"/>
      <c r="P2" s="147"/>
      <c r="Q2" s="147"/>
      <c r="R2" s="143"/>
      <c r="S2" s="152"/>
      <c r="T2" s="152"/>
      <c r="U2" s="152"/>
      <c r="V2" s="152"/>
      <c r="W2" s="152"/>
      <c r="Y2" s="153"/>
      <c r="Z2" s="153"/>
      <c r="AA2" s="153"/>
      <c r="AB2" s="153"/>
      <c r="AC2" s="153"/>
      <c r="AF2" s="154"/>
      <c r="AG2" s="154"/>
      <c r="AH2" s="154"/>
    </row>
    <row r="3" spans="5:34" ht="13.5" customHeight="1">
      <c r="E3" s="155" t="s">
        <v>234</v>
      </c>
      <c r="F3" s="155"/>
      <c r="G3" s="155"/>
      <c r="H3" s="148"/>
      <c r="I3" s="156" t="s">
        <v>235</v>
      </c>
      <c r="J3" s="150"/>
      <c r="K3" s="157" t="s">
        <v>236</v>
      </c>
      <c r="L3" s="148"/>
      <c r="M3" s="158" t="s">
        <v>237</v>
      </c>
      <c r="N3" s="158"/>
      <c r="O3" s="158"/>
      <c r="P3" s="158"/>
      <c r="Q3" s="158"/>
      <c r="S3" s="159" t="s">
        <v>238</v>
      </c>
      <c r="T3" s="159" t="s">
        <v>239</v>
      </c>
      <c r="U3" s="159" t="s">
        <v>240</v>
      </c>
      <c r="V3" s="159" t="s">
        <v>241</v>
      </c>
      <c r="W3" s="159" t="s">
        <v>242</v>
      </c>
      <c r="Y3" s="160" t="s">
        <v>238</v>
      </c>
      <c r="Z3" s="160" t="s">
        <v>239</v>
      </c>
      <c r="AA3" s="160" t="s">
        <v>240</v>
      </c>
      <c r="AB3" s="160" t="s">
        <v>241</v>
      </c>
      <c r="AC3" s="160" t="s">
        <v>242</v>
      </c>
      <c r="AF3" s="161" t="s">
        <v>243</v>
      </c>
      <c r="AG3" s="161"/>
      <c r="AH3" s="161"/>
    </row>
    <row r="4" spans="5:34" ht="13.5" customHeight="1">
      <c r="E4" s="162" t="s">
        <v>244</v>
      </c>
      <c r="F4" s="162" t="s">
        <v>245</v>
      </c>
      <c r="G4" s="163" t="s">
        <v>246</v>
      </c>
      <c r="H4" s="150"/>
      <c r="I4" s="156"/>
      <c r="J4" s="164"/>
      <c r="K4" s="157"/>
      <c r="L4" s="150"/>
      <c r="M4" s="158"/>
      <c r="N4" s="158"/>
      <c r="O4" s="158"/>
      <c r="P4" s="158"/>
      <c r="Q4" s="158"/>
      <c r="S4" s="165" t="s">
        <v>245</v>
      </c>
      <c r="T4" s="165"/>
      <c r="U4" s="165"/>
      <c r="V4" s="165"/>
      <c r="W4" s="165"/>
      <c r="Y4" s="166" t="s">
        <v>247</v>
      </c>
      <c r="Z4" s="166"/>
      <c r="AA4" s="166"/>
      <c r="AB4" s="166"/>
      <c r="AC4" s="166"/>
      <c r="AF4" s="167" t="s">
        <v>237</v>
      </c>
      <c r="AG4" s="167" t="s">
        <v>245</v>
      </c>
      <c r="AH4" s="168" t="s">
        <v>247</v>
      </c>
    </row>
    <row r="5" spans="1:34" ht="13.5">
      <c r="A5" s="169" t="s">
        <v>248</v>
      </c>
      <c r="B5" s="169" t="s">
        <v>249</v>
      </c>
      <c r="C5" s="169" t="s">
        <v>250</v>
      </c>
      <c r="E5" s="162"/>
      <c r="F5" s="162"/>
      <c r="G5" s="162"/>
      <c r="H5" s="164"/>
      <c r="I5" s="170" t="s">
        <v>251</v>
      </c>
      <c r="J5"/>
      <c r="K5" s="171" t="s">
        <v>252</v>
      </c>
      <c r="L5" s="164"/>
      <c r="M5" s="172" t="s">
        <v>238</v>
      </c>
      <c r="N5" s="172" t="s">
        <v>239</v>
      </c>
      <c r="O5" s="172" t="s">
        <v>240</v>
      </c>
      <c r="P5" s="172" t="s">
        <v>241</v>
      </c>
      <c r="Q5" s="172" t="s">
        <v>242</v>
      </c>
      <c r="S5" s="165"/>
      <c r="T5" s="165"/>
      <c r="U5" s="165"/>
      <c r="V5" s="165"/>
      <c r="W5" s="165"/>
      <c r="Y5" s="166"/>
      <c r="Z5" s="166"/>
      <c r="AA5" s="166"/>
      <c r="AB5" s="166"/>
      <c r="AC5" s="166"/>
      <c r="AF5" s="167"/>
      <c r="AG5" s="167"/>
      <c r="AH5" s="168"/>
    </row>
    <row r="6" spans="1:34" ht="13.5">
      <c r="A6" s="173" t="s">
        <v>253</v>
      </c>
      <c r="B6" s="173"/>
      <c r="C6" s="174"/>
      <c r="E6" s="175">
        <f aca="true" t="shared" si="0" ref="E6:E93">SUM(M6:Q6)</f>
        <v>55181796</v>
      </c>
      <c r="F6" s="175">
        <f aca="true" t="shared" si="1" ref="F6:F93">SUM(S6:W6)</f>
        <v>753004</v>
      </c>
      <c r="G6" s="176">
        <f aca="true" t="shared" si="2" ref="G6:G14">F6/E6%</f>
        <v>1.3645876984504093</v>
      </c>
      <c r="H6" s="177"/>
      <c r="I6" s="178"/>
      <c r="J6" s="177"/>
      <c r="K6" s="177"/>
      <c r="L6" s="177"/>
      <c r="M6" s="175">
        <v>7256308</v>
      </c>
      <c r="N6" s="175">
        <v>14005782</v>
      </c>
      <c r="O6" s="175">
        <v>10438367</v>
      </c>
      <c r="P6" s="175">
        <v>12597405</v>
      </c>
      <c r="Q6" s="175">
        <v>10883934</v>
      </c>
      <c r="S6" s="175">
        <v>107991</v>
      </c>
      <c r="T6" s="175">
        <v>191280</v>
      </c>
      <c r="U6" s="175">
        <v>140195</v>
      </c>
      <c r="V6" s="175">
        <v>165761</v>
      </c>
      <c r="W6" s="175">
        <v>147777</v>
      </c>
      <c r="Y6" s="176">
        <v>67.2</v>
      </c>
      <c r="Z6" s="176">
        <v>73.2</v>
      </c>
      <c r="AA6" s="176">
        <v>74.5</v>
      </c>
      <c r="AB6" s="176">
        <v>76</v>
      </c>
      <c r="AC6" s="176">
        <v>73.7</v>
      </c>
      <c r="AF6" s="174">
        <v>774117050</v>
      </c>
      <c r="AG6" s="174">
        <v>11542451</v>
      </c>
      <c r="AH6" s="176">
        <v>67.1</v>
      </c>
    </row>
    <row r="7" spans="1:34" ht="13.5">
      <c r="A7" s="174"/>
      <c r="B7" s="173" t="s">
        <v>254</v>
      </c>
      <c r="C7" s="174"/>
      <c r="E7" s="179">
        <f t="shared" si="0"/>
        <v>52524476</v>
      </c>
      <c r="F7" s="175">
        <f t="shared" si="1"/>
        <v>677635</v>
      </c>
      <c r="G7" s="176">
        <f t="shared" si="2"/>
        <v>1.2901318615724982</v>
      </c>
      <c r="H7" s="177"/>
      <c r="I7" s="178"/>
      <c r="J7" s="177"/>
      <c r="K7" s="177"/>
      <c r="L7" s="177"/>
      <c r="M7" s="175">
        <v>6782503</v>
      </c>
      <c r="N7" s="175">
        <v>13271642</v>
      </c>
      <c r="O7" s="175">
        <v>10089032</v>
      </c>
      <c r="P7" s="175">
        <v>12032115</v>
      </c>
      <c r="Q7" s="175">
        <v>10349184</v>
      </c>
      <c r="S7" s="175">
        <v>93317</v>
      </c>
      <c r="T7" s="175">
        <v>170502</v>
      </c>
      <c r="U7" s="175">
        <v>129727</v>
      </c>
      <c r="V7" s="175">
        <v>150854</v>
      </c>
      <c r="W7" s="175">
        <v>133235</v>
      </c>
      <c r="Y7" s="176">
        <v>72.7</v>
      </c>
      <c r="Z7" s="176">
        <v>77.8</v>
      </c>
      <c r="AA7" s="176">
        <v>77.8</v>
      </c>
      <c r="AB7" s="176">
        <v>79.8</v>
      </c>
      <c r="AC7" s="176">
        <v>77.7</v>
      </c>
      <c r="AF7" s="174">
        <v>712078631</v>
      </c>
      <c r="AG7" s="174">
        <v>9394033</v>
      </c>
      <c r="AH7" s="176">
        <v>75.8</v>
      </c>
    </row>
    <row r="8" spans="1:34" ht="13.5">
      <c r="A8" s="174"/>
      <c r="B8" s="173"/>
      <c r="C8" s="174" t="s">
        <v>255</v>
      </c>
      <c r="E8" s="175">
        <f t="shared" si="0"/>
        <v>28315353</v>
      </c>
      <c r="F8" s="175">
        <f t="shared" si="1"/>
        <v>356662</v>
      </c>
      <c r="G8" s="176">
        <f t="shared" si="2"/>
        <v>1.2596064050481728</v>
      </c>
      <c r="H8" s="177"/>
      <c r="I8" s="178">
        <v>13</v>
      </c>
      <c r="J8" s="177"/>
      <c r="K8" s="180">
        <f aca="true" t="shared" si="3" ref="K8:K14">E8*I8/1000</f>
        <v>368099.589</v>
      </c>
      <c r="L8" s="177"/>
      <c r="M8" s="175">
        <v>4202935</v>
      </c>
      <c r="N8" s="175">
        <v>7553282</v>
      </c>
      <c r="O8" s="175">
        <v>3820332</v>
      </c>
      <c r="P8" s="175">
        <v>7836015</v>
      </c>
      <c r="Q8" s="175">
        <v>4902789</v>
      </c>
      <c r="S8" s="175">
        <v>54404</v>
      </c>
      <c r="T8" s="175">
        <v>94502</v>
      </c>
      <c r="U8" s="175">
        <v>50662</v>
      </c>
      <c r="V8" s="175">
        <v>94815</v>
      </c>
      <c r="W8" s="175">
        <v>62279</v>
      </c>
      <c r="Y8" s="176">
        <v>77.3</v>
      </c>
      <c r="Z8" s="176">
        <v>79.9</v>
      </c>
      <c r="AA8" s="176">
        <v>75.4</v>
      </c>
      <c r="AB8" s="176">
        <v>82.6</v>
      </c>
      <c r="AC8" s="176">
        <v>78.7</v>
      </c>
      <c r="AF8" s="174">
        <v>410826638</v>
      </c>
      <c r="AG8" s="174">
        <v>5244254</v>
      </c>
      <c r="AH8" s="176">
        <v>78.3</v>
      </c>
    </row>
    <row r="9" spans="1:34" ht="13.5">
      <c r="A9" s="174"/>
      <c r="B9" s="173"/>
      <c r="C9" s="174" t="s">
        <v>256</v>
      </c>
      <c r="E9" s="175">
        <f t="shared" si="0"/>
        <v>7755190</v>
      </c>
      <c r="F9" s="175">
        <f t="shared" si="1"/>
        <v>108989</v>
      </c>
      <c r="G9" s="176">
        <f t="shared" si="2"/>
        <v>1.4053685338463662</v>
      </c>
      <c r="H9" s="177"/>
      <c r="I9" s="178">
        <v>13.4</v>
      </c>
      <c r="J9" s="177"/>
      <c r="K9" s="180">
        <f t="shared" si="3"/>
        <v>103919.546</v>
      </c>
      <c r="L9" s="177"/>
      <c r="M9" s="175">
        <v>929640</v>
      </c>
      <c r="N9" s="175">
        <v>2067275</v>
      </c>
      <c r="O9" s="175">
        <v>2100000</v>
      </c>
      <c r="P9" s="175">
        <v>1418000</v>
      </c>
      <c r="Q9" s="175">
        <v>1240275</v>
      </c>
      <c r="S9" s="175">
        <v>13179</v>
      </c>
      <c r="T9" s="175">
        <v>29200</v>
      </c>
      <c r="U9" s="175">
        <v>29450</v>
      </c>
      <c r="V9" s="175">
        <v>19410</v>
      </c>
      <c r="W9" s="175">
        <v>17750</v>
      </c>
      <c r="Y9" s="176">
        <v>70.5</v>
      </c>
      <c r="Z9" s="176">
        <v>70.8</v>
      </c>
      <c r="AA9" s="176">
        <v>71.3</v>
      </c>
      <c r="AB9" s="176">
        <v>73.1</v>
      </c>
      <c r="AC9" s="176">
        <v>69.9</v>
      </c>
      <c r="AF9" s="174">
        <v>137250172</v>
      </c>
      <c r="AG9" s="174">
        <v>1944189</v>
      </c>
      <c r="AH9" s="176">
        <v>70.6</v>
      </c>
    </row>
    <row r="10" spans="1:34" ht="13.5">
      <c r="A10" s="174"/>
      <c r="B10" s="173"/>
      <c r="C10" s="174" t="s">
        <v>257</v>
      </c>
      <c r="E10" s="175">
        <f t="shared" si="0"/>
        <v>494808</v>
      </c>
      <c r="F10" s="175">
        <f t="shared" si="1"/>
        <v>9172</v>
      </c>
      <c r="G10" s="176">
        <f t="shared" si="2"/>
        <v>1.8536482837787587</v>
      </c>
      <c r="H10" s="177"/>
      <c r="I10" s="178">
        <v>18.1</v>
      </c>
      <c r="J10" s="177"/>
      <c r="K10" s="180">
        <f t="shared" si="3"/>
        <v>8956.024800000001</v>
      </c>
      <c r="L10" s="177"/>
      <c r="M10" s="175">
        <v>70838</v>
      </c>
      <c r="N10" s="175">
        <v>222620</v>
      </c>
      <c r="O10" s="175">
        <v>61000</v>
      </c>
      <c r="P10" s="175">
        <v>51350</v>
      </c>
      <c r="Q10" s="175">
        <v>89000</v>
      </c>
      <c r="S10" s="175">
        <v>1097</v>
      </c>
      <c r="T10" s="175">
        <v>4020</v>
      </c>
      <c r="U10" s="175">
        <v>1290</v>
      </c>
      <c r="V10" s="175">
        <v>975</v>
      </c>
      <c r="W10" s="175">
        <v>1790</v>
      </c>
      <c r="Y10" s="176">
        <v>64.6</v>
      </c>
      <c r="Z10" s="176">
        <v>55.4</v>
      </c>
      <c r="AA10" s="176">
        <v>47.3</v>
      </c>
      <c r="AB10" s="176">
        <v>52.7</v>
      </c>
      <c r="AC10" s="176">
        <v>49.7</v>
      </c>
      <c r="AF10" s="174">
        <v>4071591</v>
      </c>
      <c r="AG10" s="174">
        <v>87471</v>
      </c>
      <c r="AH10" s="176">
        <v>46.5</v>
      </c>
    </row>
    <row r="11" spans="1:34" ht="13.5">
      <c r="A11" s="174"/>
      <c r="B11" s="173"/>
      <c r="C11" s="174" t="s">
        <v>258</v>
      </c>
      <c r="E11" s="175">
        <f t="shared" si="0"/>
        <v>2203132</v>
      </c>
      <c r="F11" s="175">
        <f t="shared" si="1"/>
        <v>35533</v>
      </c>
      <c r="G11" s="176">
        <f t="shared" si="2"/>
        <v>1.6128402655855392</v>
      </c>
      <c r="H11" s="177"/>
      <c r="I11" s="178">
        <v>13</v>
      </c>
      <c r="J11" s="177"/>
      <c r="K11" s="180">
        <f t="shared" si="3"/>
        <v>28640.716</v>
      </c>
      <c r="L11" s="177"/>
      <c r="M11" s="175">
        <v>438592</v>
      </c>
      <c r="N11" s="175">
        <v>392040</v>
      </c>
      <c r="O11" s="175">
        <v>218000</v>
      </c>
      <c r="P11" s="175">
        <v>377000</v>
      </c>
      <c r="Q11" s="175">
        <v>777500</v>
      </c>
      <c r="S11" s="175">
        <v>6853</v>
      </c>
      <c r="T11" s="175">
        <v>6600</v>
      </c>
      <c r="U11" s="175">
        <v>3700</v>
      </c>
      <c r="V11" s="175">
        <v>6600</v>
      </c>
      <c r="W11" s="175">
        <v>11780</v>
      </c>
      <c r="Y11" s="176">
        <v>64</v>
      </c>
      <c r="Z11" s="176">
        <v>59.4</v>
      </c>
      <c r="AA11" s="176">
        <v>58.9</v>
      </c>
      <c r="AB11" s="176">
        <v>57.1</v>
      </c>
      <c r="AC11" s="176">
        <v>66</v>
      </c>
      <c r="AF11" s="174">
        <v>16607930</v>
      </c>
      <c r="AG11" s="174">
        <v>305221</v>
      </c>
      <c r="AH11" s="176">
        <v>54.4</v>
      </c>
    </row>
    <row r="12" spans="1:34" ht="13.5">
      <c r="A12" s="174"/>
      <c r="B12" s="173"/>
      <c r="C12" s="174" t="s">
        <v>259</v>
      </c>
      <c r="E12" s="175">
        <f t="shared" si="0"/>
        <v>44620</v>
      </c>
      <c r="F12" s="175">
        <f t="shared" si="1"/>
        <v>912</v>
      </c>
      <c r="G12" s="176">
        <f t="shared" si="2"/>
        <v>2.043926490363066</v>
      </c>
      <c r="H12" s="177"/>
      <c r="I12" s="178">
        <v>10.5</v>
      </c>
      <c r="J12" s="177"/>
      <c r="K12" s="180">
        <f t="shared" si="3"/>
        <v>468.51</v>
      </c>
      <c r="L12" s="177"/>
      <c r="M12" s="175">
        <v>12180</v>
      </c>
      <c r="N12" s="175">
        <v>8800</v>
      </c>
      <c r="O12" s="175">
        <v>9500</v>
      </c>
      <c r="P12" s="175">
        <v>7240</v>
      </c>
      <c r="Q12" s="175">
        <v>6900</v>
      </c>
      <c r="S12" s="175">
        <v>203</v>
      </c>
      <c r="T12" s="175">
        <v>180</v>
      </c>
      <c r="U12" s="175">
        <v>210</v>
      </c>
      <c r="V12" s="175">
        <v>152</v>
      </c>
      <c r="W12" s="175">
        <v>167</v>
      </c>
      <c r="Y12" s="176">
        <v>60</v>
      </c>
      <c r="Z12" s="176">
        <v>48.9</v>
      </c>
      <c r="AA12" s="176">
        <v>45.2</v>
      </c>
      <c r="AB12" s="176">
        <v>47.6</v>
      </c>
      <c r="AC12" s="176">
        <v>41.3</v>
      </c>
      <c r="AF12" s="174">
        <v>1369547</v>
      </c>
      <c r="AG12" s="174">
        <v>28725</v>
      </c>
      <c r="AH12" s="176">
        <v>47.7</v>
      </c>
    </row>
    <row r="13" spans="1:34" ht="13.5">
      <c r="A13" s="174"/>
      <c r="B13" s="173"/>
      <c r="C13" s="174" t="s">
        <v>260</v>
      </c>
      <c r="E13" s="175">
        <f t="shared" si="0"/>
        <v>12772171</v>
      </c>
      <c r="F13" s="175">
        <f t="shared" si="1"/>
        <v>147118</v>
      </c>
      <c r="G13" s="176">
        <f t="shared" si="2"/>
        <v>1.1518636886399343</v>
      </c>
      <c r="H13" s="177"/>
      <c r="I13" s="178">
        <v>8</v>
      </c>
      <c r="J13" s="177"/>
      <c r="K13" s="180">
        <f t="shared" si="3"/>
        <v>102177.368</v>
      </c>
      <c r="L13" s="177"/>
      <c r="M13" s="175">
        <v>632816</v>
      </c>
      <c r="N13" s="175">
        <v>2921125</v>
      </c>
      <c r="O13" s="175">
        <v>3788450</v>
      </c>
      <c r="P13" s="175">
        <v>2226510</v>
      </c>
      <c r="Q13" s="175">
        <v>3203270</v>
      </c>
      <c r="S13" s="175">
        <v>10050</v>
      </c>
      <c r="T13" s="175">
        <v>33070</v>
      </c>
      <c r="U13" s="175">
        <v>42030</v>
      </c>
      <c r="V13" s="175">
        <v>25772</v>
      </c>
      <c r="W13" s="175">
        <v>36196</v>
      </c>
      <c r="Y13" s="176">
        <v>63</v>
      </c>
      <c r="Z13" s="176">
        <v>88.3</v>
      </c>
      <c r="AA13" s="176">
        <v>90.1</v>
      </c>
      <c r="AB13" s="176">
        <v>86.4</v>
      </c>
      <c r="AC13" s="176">
        <v>88.5</v>
      </c>
      <c r="AF13" s="174">
        <v>129961399</v>
      </c>
      <c r="AG13" s="174">
        <v>1506098</v>
      </c>
      <c r="AH13" s="176">
        <v>86.3</v>
      </c>
    </row>
    <row r="14" spans="1:34" ht="13.5">
      <c r="A14" s="174"/>
      <c r="B14" s="173"/>
      <c r="C14" s="174" t="s">
        <v>261</v>
      </c>
      <c r="E14" s="175">
        <f t="shared" si="0"/>
        <v>62972</v>
      </c>
      <c r="F14" s="175">
        <f t="shared" si="1"/>
        <v>1165</v>
      </c>
      <c r="G14" s="176">
        <f t="shared" si="2"/>
        <v>1.8500285841326303</v>
      </c>
      <c r="H14" s="177"/>
      <c r="I14" s="178">
        <v>10.6</v>
      </c>
      <c r="J14" s="177"/>
      <c r="K14" s="180">
        <f t="shared" si="3"/>
        <v>667.5032</v>
      </c>
      <c r="L14" s="177"/>
      <c r="M14" s="175">
        <v>41272</v>
      </c>
      <c r="N14" s="175">
        <v>1500</v>
      </c>
      <c r="O14" s="175">
        <v>1750</v>
      </c>
      <c r="P14" s="175">
        <v>11000</v>
      </c>
      <c r="Q14" s="175">
        <v>7450</v>
      </c>
      <c r="S14" s="175">
        <v>737</v>
      </c>
      <c r="T14" s="175">
        <v>30</v>
      </c>
      <c r="U14" s="175">
        <v>35</v>
      </c>
      <c r="V14" s="175">
        <v>220</v>
      </c>
      <c r="W14" s="175">
        <v>143</v>
      </c>
      <c r="Y14" s="176">
        <v>56</v>
      </c>
      <c r="Z14" s="176">
        <v>50</v>
      </c>
      <c r="AA14" s="176">
        <v>50</v>
      </c>
      <c r="AB14" s="176">
        <v>50</v>
      </c>
      <c r="AC14" s="176">
        <v>52.1</v>
      </c>
      <c r="AF14" s="174">
        <v>4278787</v>
      </c>
      <c r="AG14" s="174">
        <v>83085</v>
      </c>
      <c r="AH14" s="176">
        <v>51.5</v>
      </c>
    </row>
    <row r="15" spans="1:34" ht="13.5">
      <c r="A15" s="174"/>
      <c r="B15" s="173"/>
      <c r="C15" s="181" t="s">
        <v>262</v>
      </c>
      <c r="E15" s="182">
        <f t="shared" si="0"/>
        <v>0</v>
      </c>
      <c r="F15" s="182">
        <f t="shared" si="1"/>
        <v>0</v>
      </c>
      <c r="G15" s="183"/>
      <c r="H15" s="177"/>
      <c r="I15" s="178"/>
      <c r="J15" s="177"/>
      <c r="K15" s="177"/>
      <c r="L15" s="177"/>
      <c r="M15" s="175">
        <v>0</v>
      </c>
      <c r="N15" s="175">
        <v>0</v>
      </c>
      <c r="O15" s="175">
        <v>0</v>
      </c>
      <c r="P15" s="175">
        <v>0</v>
      </c>
      <c r="Q15" s="175">
        <v>0</v>
      </c>
      <c r="S15" s="175">
        <v>0</v>
      </c>
      <c r="T15" s="175">
        <v>0</v>
      </c>
      <c r="U15" s="175">
        <v>0</v>
      </c>
      <c r="V15" s="175">
        <v>0</v>
      </c>
      <c r="W15" s="175">
        <v>0</v>
      </c>
      <c r="Y15" s="176"/>
      <c r="Z15" s="176"/>
      <c r="AA15" s="176"/>
      <c r="AB15" s="176"/>
      <c r="AC15" s="176"/>
      <c r="AF15" s="174">
        <v>845154</v>
      </c>
      <c r="AG15" s="174">
        <v>15100</v>
      </c>
      <c r="AH15" s="176">
        <v>56</v>
      </c>
    </row>
    <row r="16" spans="1:34" ht="13.5">
      <c r="A16" s="174"/>
      <c r="B16" s="173"/>
      <c r="C16" s="174" t="s">
        <v>263</v>
      </c>
      <c r="E16" s="175">
        <f t="shared" si="0"/>
        <v>876230</v>
      </c>
      <c r="F16" s="175">
        <f t="shared" si="1"/>
        <v>18084</v>
      </c>
      <c r="G16" s="176">
        <f aca="true" t="shared" si="4" ref="G16:G31">F16/E16%</f>
        <v>2.0638416854022346</v>
      </c>
      <c r="H16" s="177"/>
      <c r="I16" s="178">
        <v>8</v>
      </c>
      <c r="J16" s="177"/>
      <c r="K16" s="180">
        <f>E16*I16/1000</f>
        <v>7009.84</v>
      </c>
      <c r="L16" s="177"/>
      <c r="M16" s="175">
        <v>454230</v>
      </c>
      <c r="N16" s="175">
        <v>105000</v>
      </c>
      <c r="O16" s="175">
        <v>90000</v>
      </c>
      <c r="P16" s="175">
        <v>105000</v>
      </c>
      <c r="Q16" s="175">
        <v>122000</v>
      </c>
      <c r="S16" s="175">
        <v>6794</v>
      </c>
      <c r="T16" s="175">
        <v>2900</v>
      </c>
      <c r="U16" s="175">
        <v>2350</v>
      </c>
      <c r="V16" s="175">
        <v>2910</v>
      </c>
      <c r="W16" s="175">
        <v>3130</v>
      </c>
      <c r="Y16" s="176">
        <v>66.9</v>
      </c>
      <c r="Z16" s="176">
        <v>36.2</v>
      </c>
      <c r="AA16" s="176">
        <v>38.3</v>
      </c>
      <c r="AB16" s="176">
        <v>36.1</v>
      </c>
      <c r="AC16" s="176">
        <v>39</v>
      </c>
      <c r="AF16" s="174">
        <v>6867413</v>
      </c>
      <c r="AG16" s="174">
        <v>179890</v>
      </c>
      <c r="AH16" s="176">
        <v>38.2</v>
      </c>
    </row>
    <row r="17" spans="1:34" ht="13.5">
      <c r="A17" s="174"/>
      <c r="B17" s="173" t="s">
        <v>264</v>
      </c>
      <c r="C17" s="174"/>
      <c r="E17" s="179">
        <f t="shared" si="0"/>
        <v>2253529</v>
      </c>
      <c r="F17" s="175">
        <f t="shared" si="1"/>
        <v>64322</v>
      </c>
      <c r="G17" s="176">
        <f t="shared" si="4"/>
        <v>2.8542787778635197</v>
      </c>
      <c r="H17" s="177"/>
      <c r="I17" s="178"/>
      <c r="J17" s="177"/>
      <c r="K17" s="177"/>
      <c r="L17" s="177"/>
      <c r="M17" s="175">
        <v>371864</v>
      </c>
      <c r="N17" s="175">
        <v>627890</v>
      </c>
      <c r="O17" s="175">
        <v>316735</v>
      </c>
      <c r="P17" s="175">
        <v>473390</v>
      </c>
      <c r="Q17" s="175">
        <v>463650</v>
      </c>
      <c r="S17" s="175">
        <v>11992</v>
      </c>
      <c r="T17" s="175">
        <v>17783</v>
      </c>
      <c r="U17" s="175">
        <v>9473</v>
      </c>
      <c r="V17" s="175">
        <v>12392</v>
      </c>
      <c r="W17" s="175">
        <v>12682</v>
      </c>
      <c r="Y17" s="176">
        <v>31</v>
      </c>
      <c r="Z17" s="176">
        <v>35.3</v>
      </c>
      <c r="AA17" s="176">
        <v>33.4</v>
      </c>
      <c r="AB17" s="176">
        <v>38.2</v>
      </c>
      <c r="AC17" s="176">
        <v>36.6</v>
      </c>
      <c r="AF17" s="174">
        <v>53099660</v>
      </c>
      <c r="AG17" s="174">
        <v>1906836</v>
      </c>
      <c r="AH17" s="176">
        <v>27.8</v>
      </c>
    </row>
    <row r="18" spans="1:34" ht="13.5">
      <c r="A18" s="174"/>
      <c r="B18" s="173"/>
      <c r="C18" s="174" t="s">
        <v>265</v>
      </c>
      <c r="E18" s="175">
        <f t="shared" si="0"/>
        <v>2180351</v>
      </c>
      <c r="F18" s="175">
        <f t="shared" si="1"/>
        <v>61137</v>
      </c>
      <c r="G18" s="176">
        <f t="shared" si="4"/>
        <v>2.8039980718700797</v>
      </c>
      <c r="H18" s="177"/>
      <c r="I18" s="184">
        <v>19</v>
      </c>
      <c r="J18" s="177"/>
      <c r="K18" s="180">
        <f aca="true" t="shared" si="5" ref="K18:K21">E18*I18/1000</f>
        <v>41426.669</v>
      </c>
      <c r="L18" s="177"/>
      <c r="M18" s="175">
        <v>319284</v>
      </c>
      <c r="N18" s="175">
        <v>624167</v>
      </c>
      <c r="O18" s="175">
        <v>314200</v>
      </c>
      <c r="P18" s="175">
        <v>465700</v>
      </c>
      <c r="Q18" s="175">
        <v>457000</v>
      </c>
      <c r="S18" s="175">
        <v>9732</v>
      </c>
      <c r="T18" s="175">
        <v>17615</v>
      </c>
      <c r="U18" s="175">
        <v>9355</v>
      </c>
      <c r="V18" s="175">
        <v>12055</v>
      </c>
      <c r="W18" s="175">
        <v>12380</v>
      </c>
      <c r="Y18" s="176">
        <v>32.8</v>
      </c>
      <c r="Z18" s="176">
        <v>35.4</v>
      </c>
      <c r="AA18" s="176">
        <v>33.6</v>
      </c>
      <c r="AB18" s="176">
        <v>38.6</v>
      </c>
      <c r="AC18" s="176">
        <v>36.9</v>
      </c>
      <c r="AF18" s="174">
        <v>35232989</v>
      </c>
      <c r="AG18" s="174">
        <v>1107041</v>
      </c>
      <c r="AH18" s="176">
        <v>31.8</v>
      </c>
    </row>
    <row r="19" spans="1:34" ht="13.5">
      <c r="A19" s="174"/>
      <c r="B19" s="173"/>
      <c r="C19" s="174" t="s">
        <v>266</v>
      </c>
      <c r="E19" s="175">
        <f t="shared" si="0"/>
        <v>49970</v>
      </c>
      <c r="F19" s="175">
        <f t="shared" si="1"/>
        <v>2122</v>
      </c>
      <c r="G19" s="176">
        <f t="shared" si="4"/>
        <v>4.246547928757255</v>
      </c>
      <c r="H19" s="177"/>
      <c r="I19" s="184">
        <v>16</v>
      </c>
      <c r="J19" s="177"/>
      <c r="K19" s="180">
        <f t="shared" si="5"/>
        <v>799.52</v>
      </c>
      <c r="L19" s="177"/>
      <c r="M19" s="175">
        <v>44520</v>
      </c>
      <c r="N19" s="175">
        <v>270</v>
      </c>
      <c r="O19" s="175">
        <v>1240</v>
      </c>
      <c r="P19" s="175">
        <v>1140</v>
      </c>
      <c r="Q19" s="175">
        <v>2800</v>
      </c>
      <c r="S19" s="175">
        <v>1855</v>
      </c>
      <c r="T19" s="175">
        <v>13</v>
      </c>
      <c r="U19" s="175">
        <v>60</v>
      </c>
      <c r="V19" s="175">
        <v>57</v>
      </c>
      <c r="W19" s="175">
        <v>137</v>
      </c>
      <c r="Y19" s="176">
        <v>24</v>
      </c>
      <c r="Z19" s="176">
        <v>20.8</v>
      </c>
      <c r="AA19" s="176">
        <v>20.7</v>
      </c>
      <c r="AB19" s="176">
        <v>20</v>
      </c>
      <c r="AC19" s="176">
        <v>20.4</v>
      </c>
      <c r="AF19" s="174">
        <v>12981369</v>
      </c>
      <c r="AG19" s="174">
        <v>603917</v>
      </c>
      <c r="AH19" s="176">
        <v>21.5</v>
      </c>
    </row>
    <row r="20" spans="1:34" ht="13.5">
      <c r="A20" s="174"/>
      <c r="B20" s="173"/>
      <c r="C20" s="174" t="s">
        <v>267</v>
      </c>
      <c r="E20" s="175">
        <f t="shared" si="0"/>
        <v>3955</v>
      </c>
      <c r="F20" s="175">
        <f t="shared" si="1"/>
        <v>165</v>
      </c>
      <c r="G20" s="176">
        <f t="shared" si="4"/>
        <v>4.171934260429836</v>
      </c>
      <c r="H20" s="177"/>
      <c r="I20" s="184">
        <v>30</v>
      </c>
      <c r="J20" s="177"/>
      <c r="K20" s="180">
        <f t="shared" si="5"/>
        <v>118.65</v>
      </c>
      <c r="L20" s="177"/>
      <c r="M20" s="175">
        <v>760</v>
      </c>
      <c r="N20" s="175">
        <v>370</v>
      </c>
      <c r="O20" s="175">
        <v>675</v>
      </c>
      <c r="P20" s="175">
        <v>500</v>
      </c>
      <c r="Q20" s="175">
        <v>1650</v>
      </c>
      <c r="S20" s="175">
        <v>40</v>
      </c>
      <c r="T20" s="175">
        <v>15</v>
      </c>
      <c r="U20" s="175">
        <v>25</v>
      </c>
      <c r="V20" s="175">
        <v>20</v>
      </c>
      <c r="W20" s="175">
        <v>65</v>
      </c>
      <c r="Y20" s="176">
        <v>19</v>
      </c>
      <c r="Z20" s="176">
        <v>24.7</v>
      </c>
      <c r="AA20" s="176">
        <v>27</v>
      </c>
      <c r="AB20" s="176">
        <v>25</v>
      </c>
      <c r="AC20" s="176">
        <v>25.4</v>
      </c>
      <c r="AF20" s="174">
        <v>4285314</v>
      </c>
      <c r="AG20" s="174">
        <v>163800</v>
      </c>
      <c r="AH20" s="176">
        <v>26.2</v>
      </c>
    </row>
    <row r="21" spans="1:34" ht="13.5">
      <c r="A21" s="174"/>
      <c r="B21" s="173"/>
      <c r="C21" s="174" t="s">
        <v>268</v>
      </c>
      <c r="E21" s="175">
        <f t="shared" si="0"/>
        <v>19253</v>
      </c>
      <c r="F21" s="175">
        <f t="shared" si="1"/>
        <v>898</v>
      </c>
      <c r="G21" s="176">
        <f t="shared" si="4"/>
        <v>4.664208175349296</v>
      </c>
      <c r="H21" s="177"/>
      <c r="I21" s="178">
        <v>22</v>
      </c>
      <c r="J21" s="177"/>
      <c r="K21" s="180">
        <f t="shared" si="5"/>
        <v>423.566</v>
      </c>
      <c r="L21" s="177"/>
      <c r="M21" s="175">
        <v>7300</v>
      </c>
      <c r="N21" s="175">
        <v>3083</v>
      </c>
      <c r="O21" s="175">
        <v>620</v>
      </c>
      <c r="P21" s="175">
        <v>6050</v>
      </c>
      <c r="Q21" s="175">
        <v>2200</v>
      </c>
      <c r="S21" s="175">
        <v>365</v>
      </c>
      <c r="T21" s="175">
        <v>140</v>
      </c>
      <c r="U21" s="175">
        <v>33</v>
      </c>
      <c r="V21" s="175">
        <v>260</v>
      </c>
      <c r="W21" s="175">
        <v>100</v>
      </c>
      <c r="Y21" s="176">
        <v>20</v>
      </c>
      <c r="Z21" s="176">
        <v>22</v>
      </c>
      <c r="AA21" s="176">
        <v>18.8</v>
      </c>
      <c r="AB21" s="176">
        <v>23.3</v>
      </c>
      <c r="AC21" s="176">
        <v>22</v>
      </c>
      <c r="AF21" s="174">
        <v>599988</v>
      </c>
      <c r="AG21" s="174">
        <v>32078</v>
      </c>
      <c r="AH21" s="176">
        <v>18.7</v>
      </c>
    </row>
    <row r="22" spans="1:34" ht="13.5">
      <c r="A22" s="174"/>
      <c r="B22" s="173" t="s">
        <v>269</v>
      </c>
      <c r="C22" s="174"/>
      <c r="E22" s="179">
        <f t="shared" si="0"/>
        <v>403791</v>
      </c>
      <c r="F22" s="175">
        <f t="shared" si="1"/>
        <v>11047</v>
      </c>
      <c r="G22" s="176">
        <f t="shared" si="4"/>
        <v>2.7358212540646027</v>
      </c>
      <c r="H22" s="177"/>
      <c r="I22" s="178"/>
      <c r="J22" s="177"/>
      <c r="K22" s="177"/>
      <c r="L22" s="177"/>
      <c r="M22" s="175">
        <v>101941</v>
      </c>
      <c r="N22" s="175">
        <v>106250</v>
      </c>
      <c r="O22" s="175">
        <v>32600</v>
      </c>
      <c r="P22" s="175">
        <v>91900</v>
      </c>
      <c r="Q22" s="175">
        <v>71100</v>
      </c>
      <c r="S22" s="175">
        <v>2682</v>
      </c>
      <c r="T22" s="175">
        <v>2995</v>
      </c>
      <c r="U22" s="175">
        <v>995</v>
      </c>
      <c r="V22" s="175">
        <v>2515</v>
      </c>
      <c r="W22" s="175">
        <v>1860</v>
      </c>
      <c r="Y22" s="176">
        <v>38</v>
      </c>
      <c r="Z22" s="176">
        <v>35.5</v>
      </c>
      <c r="AA22" s="176">
        <v>32.8</v>
      </c>
      <c r="AB22" s="176">
        <v>36.5</v>
      </c>
      <c r="AC22" s="176">
        <v>38.2</v>
      </c>
      <c r="AF22" s="174">
        <v>8938759</v>
      </c>
      <c r="AG22" s="174">
        <v>241582</v>
      </c>
      <c r="AH22" s="176">
        <v>37</v>
      </c>
    </row>
    <row r="23" spans="1:34" ht="13.5">
      <c r="A23" s="174"/>
      <c r="B23" s="173"/>
      <c r="C23" s="174" t="s">
        <v>270</v>
      </c>
      <c r="E23" s="175">
        <f t="shared" si="0"/>
        <v>250758</v>
      </c>
      <c r="F23" s="175">
        <f t="shared" si="1"/>
        <v>6337</v>
      </c>
      <c r="G23" s="176">
        <f t="shared" si="4"/>
        <v>2.527137718437697</v>
      </c>
      <c r="H23" s="177"/>
      <c r="I23" s="178">
        <v>21</v>
      </c>
      <c r="J23" s="177"/>
      <c r="K23" s="180">
        <f aca="true" t="shared" si="6" ref="K23:K25">E23*I23/1000</f>
        <v>5265.918</v>
      </c>
      <c r="L23" s="177"/>
      <c r="M23" s="175">
        <v>65208</v>
      </c>
      <c r="N23" s="175">
        <v>63000</v>
      </c>
      <c r="O23" s="175">
        <v>16100</v>
      </c>
      <c r="P23" s="175">
        <v>67450</v>
      </c>
      <c r="Q23" s="175">
        <v>39000</v>
      </c>
      <c r="S23" s="175">
        <v>1672</v>
      </c>
      <c r="T23" s="175">
        <v>1600</v>
      </c>
      <c r="U23" s="175">
        <v>415</v>
      </c>
      <c r="V23" s="175">
        <v>1650</v>
      </c>
      <c r="W23" s="175">
        <v>1000</v>
      </c>
      <c r="Y23" s="176">
        <v>39</v>
      </c>
      <c r="Z23" s="176">
        <v>39.4</v>
      </c>
      <c r="AA23" s="176">
        <v>38.8</v>
      </c>
      <c r="AB23" s="176">
        <v>40.9</v>
      </c>
      <c r="AC23" s="176">
        <v>39</v>
      </c>
      <c r="AF23" s="174">
        <v>7093847</v>
      </c>
      <c r="AG23" s="174">
        <v>175572</v>
      </c>
      <c r="AH23" s="176">
        <v>40.4</v>
      </c>
    </row>
    <row r="24" spans="1:34" ht="13.5">
      <c r="A24" s="174"/>
      <c r="B24" s="173"/>
      <c r="C24" s="174" t="s">
        <v>271</v>
      </c>
      <c r="E24" s="175">
        <f t="shared" si="0"/>
        <v>139780</v>
      </c>
      <c r="F24" s="175">
        <f t="shared" si="1"/>
        <v>4197</v>
      </c>
      <c r="G24" s="176">
        <f t="shared" si="4"/>
        <v>3.0025754757476033</v>
      </c>
      <c r="H24" s="177"/>
      <c r="I24" s="178">
        <v>25</v>
      </c>
      <c r="J24" s="177"/>
      <c r="K24" s="180">
        <f t="shared" si="6"/>
        <v>3494.5</v>
      </c>
      <c r="L24" s="177"/>
      <c r="M24" s="175">
        <v>32680</v>
      </c>
      <c r="N24" s="175">
        <v>42000</v>
      </c>
      <c r="O24" s="175">
        <v>15100</v>
      </c>
      <c r="P24" s="175">
        <v>21000</v>
      </c>
      <c r="Q24" s="175">
        <v>29000</v>
      </c>
      <c r="S24" s="175">
        <v>817</v>
      </c>
      <c r="T24" s="175">
        <v>1350</v>
      </c>
      <c r="U24" s="175">
        <v>530</v>
      </c>
      <c r="V24" s="175">
        <v>750</v>
      </c>
      <c r="W24" s="175">
        <v>750</v>
      </c>
      <c r="Y24" s="176">
        <v>40</v>
      </c>
      <c r="Z24" s="176">
        <v>31.1</v>
      </c>
      <c r="AA24" s="176">
        <v>28.5</v>
      </c>
      <c r="AB24" s="176">
        <v>28</v>
      </c>
      <c r="AC24" s="176">
        <v>38.7</v>
      </c>
      <c r="AF24" s="174">
        <v>1773810</v>
      </c>
      <c r="AG24" s="174">
        <v>63105</v>
      </c>
      <c r="AH24" s="176">
        <v>28.1</v>
      </c>
    </row>
    <row r="25" spans="1:34" ht="13.5">
      <c r="A25" s="174"/>
      <c r="B25" s="173"/>
      <c r="C25" s="174" t="s">
        <v>272</v>
      </c>
      <c r="E25" s="175">
        <f t="shared" si="0"/>
        <v>13253</v>
      </c>
      <c r="F25" s="175">
        <f t="shared" si="1"/>
        <v>513</v>
      </c>
      <c r="G25" s="176">
        <f t="shared" si="4"/>
        <v>3.8708217007470007</v>
      </c>
      <c r="H25" s="177"/>
      <c r="I25" s="178">
        <v>34</v>
      </c>
      <c r="J25" s="177"/>
      <c r="K25" s="180">
        <f t="shared" si="6"/>
        <v>450.602</v>
      </c>
      <c r="L25" s="177"/>
      <c r="M25" s="175">
        <v>4053</v>
      </c>
      <c r="N25" s="175">
        <v>1250</v>
      </c>
      <c r="O25" s="175">
        <v>1400</v>
      </c>
      <c r="P25" s="175">
        <v>3450</v>
      </c>
      <c r="Q25" s="175">
        <v>3100</v>
      </c>
      <c r="S25" s="175">
        <v>193</v>
      </c>
      <c r="T25" s="175">
        <v>45</v>
      </c>
      <c r="U25" s="175">
        <v>50</v>
      </c>
      <c r="V25" s="175">
        <v>115</v>
      </c>
      <c r="W25" s="175">
        <v>110</v>
      </c>
      <c r="Y25" s="176">
        <v>21</v>
      </c>
      <c r="Z25" s="176">
        <v>27.8</v>
      </c>
      <c r="AA25" s="176">
        <v>28</v>
      </c>
      <c r="AB25" s="176">
        <v>30</v>
      </c>
      <c r="AC25" s="176">
        <v>28.2</v>
      </c>
      <c r="AF25" s="174">
        <v>71102</v>
      </c>
      <c r="AG25" s="174">
        <v>2905</v>
      </c>
      <c r="AH25" s="176">
        <v>24.5</v>
      </c>
    </row>
    <row r="26" spans="1:34" ht="13.5">
      <c r="A26" s="173" t="s">
        <v>273</v>
      </c>
      <c r="B26" s="173"/>
      <c r="C26" s="174"/>
      <c r="E26" s="185">
        <f t="shared" si="0"/>
        <v>1366471</v>
      </c>
      <c r="F26" s="175">
        <f t="shared" si="1"/>
        <v>2696</v>
      </c>
      <c r="G26" s="176">
        <f t="shared" si="4"/>
        <v>0.19729653977288944</v>
      </c>
      <c r="H26" s="177"/>
      <c r="I26" s="178"/>
      <c r="J26" s="177"/>
      <c r="K26" s="177"/>
      <c r="L26" s="177"/>
      <c r="M26" s="175">
        <v>218575</v>
      </c>
      <c r="N26" s="175">
        <v>167490</v>
      </c>
      <c r="O26" s="175">
        <v>343076</v>
      </c>
      <c r="P26" s="175">
        <v>279050</v>
      </c>
      <c r="Q26" s="175">
        <v>358280</v>
      </c>
      <c r="S26" s="175">
        <v>480</v>
      </c>
      <c r="T26" s="175">
        <v>290</v>
      </c>
      <c r="U26" s="175">
        <v>578</v>
      </c>
      <c r="V26" s="175">
        <v>651</v>
      </c>
      <c r="W26" s="175">
        <v>697</v>
      </c>
      <c r="Y26" s="176"/>
      <c r="Z26" s="176"/>
      <c r="AA26" s="176"/>
      <c r="AB26" s="176"/>
      <c r="AC26" s="176"/>
      <c r="AF26" s="174">
        <v>6799366</v>
      </c>
      <c r="AG26" s="174">
        <v>16372</v>
      </c>
      <c r="AH26" s="176"/>
    </row>
    <row r="27" spans="1:34" ht="13.5">
      <c r="A27" s="174"/>
      <c r="B27" s="173" t="s">
        <v>274</v>
      </c>
      <c r="C27" s="174"/>
      <c r="E27" s="179">
        <f t="shared" si="0"/>
        <v>940380</v>
      </c>
      <c r="F27" s="175">
        <f t="shared" si="1"/>
        <v>1941</v>
      </c>
      <c r="G27" s="176">
        <f t="shared" si="4"/>
        <v>0.20640592101065527</v>
      </c>
      <c r="H27" s="177"/>
      <c r="I27" s="178">
        <v>2.53</v>
      </c>
      <c r="J27" s="177"/>
      <c r="K27" s="180">
        <f aca="true" t="shared" si="7" ref="K27:K28">E27*I27/1000</f>
        <v>2379.1614</v>
      </c>
      <c r="L27" s="177"/>
      <c r="M27" s="175">
        <v>16100</v>
      </c>
      <c r="N27" s="175">
        <v>100000</v>
      </c>
      <c r="O27" s="175">
        <v>250000</v>
      </c>
      <c r="P27" s="175">
        <v>255000</v>
      </c>
      <c r="Q27" s="175">
        <v>319280</v>
      </c>
      <c r="S27" s="175">
        <v>35</v>
      </c>
      <c r="T27" s="175">
        <v>200</v>
      </c>
      <c r="U27" s="175">
        <v>453</v>
      </c>
      <c r="V27" s="175">
        <v>618</v>
      </c>
      <c r="W27" s="175">
        <v>635</v>
      </c>
      <c r="Y27" s="176">
        <v>460</v>
      </c>
      <c r="Z27" s="176">
        <v>500</v>
      </c>
      <c r="AA27" s="176">
        <v>551.9</v>
      </c>
      <c r="AB27" s="176">
        <v>412.6</v>
      </c>
      <c r="AC27" s="176">
        <v>502.8</v>
      </c>
      <c r="AF27" s="174">
        <v>1059170</v>
      </c>
      <c r="AG27" s="174">
        <v>2320</v>
      </c>
      <c r="AH27" s="176">
        <v>456.5</v>
      </c>
    </row>
    <row r="28" spans="1:34" ht="13.5">
      <c r="A28" s="174"/>
      <c r="B28" s="173" t="s">
        <v>275</v>
      </c>
      <c r="C28" s="174"/>
      <c r="E28" s="179">
        <f t="shared" si="0"/>
        <v>426091</v>
      </c>
      <c r="F28" s="175">
        <f t="shared" si="1"/>
        <v>755</v>
      </c>
      <c r="G28" s="176">
        <f t="shared" si="4"/>
        <v>0.17719219603324174</v>
      </c>
      <c r="H28" s="177"/>
      <c r="I28" s="178">
        <v>2.53</v>
      </c>
      <c r="J28" s="177"/>
      <c r="K28" s="180">
        <f t="shared" si="7"/>
        <v>1078.01023</v>
      </c>
      <c r="L28" s="177"/>
      <c r="M28" s="175">
        <v>202475</v>
      </c>
      <c r="N28" s="175">
        <v>67490</v>
      </c>
      <c r="O28" s="175">
        <v>93076</v>
      </c>
      <c r="P28" s="175">
        <v>24050</v>
      </c>
      <c r="Q28" s="175">
        <v>39000</v>
      </c>
      <c r="S28" s="175">
        <v>445</v>
      </c>
      <c r="T28" s="175">
        <v>90</v>
      </c>
      <c r="U28" s="175">
        <v>125</v>
      </c>
      <c r="V28" s="175">
        <v>33</v>
      </c>
      <c r="W28" s="175">
        <v>62</v>
      </c>
      <c r="Y28" s="176"/>
      <c r="Z28" s="176"/>
      <c r="AA28" s="176"/>
      <c r="AB28" s="176"/>
      <c r="AC28" s="176"/>
      <c r="AF28" s="174">
        <v>5740196</v>
      </c>
      <c r="AG28" s="174">
        <v>14052</v>
      </c>
      <c r="AH28" s="176"/>
    </row>
    <row r="29" spans="1:34" ht="13.5">
      <c r="A29" s="173" t="s">
        <v>276</v>
      </c>
      <c r="B29" s="173"/>
      <c r="C29" s="174"/>
      <c r="E29" s="175">
        <f t="shared" si="0"/>
        <v>375573</v>
      </c>
      <c r="F29" s="175">
        <f t="shared" si="1"/>
        <v>1568</v>
      </c>
      <c r="G29" s="176">
        <f t="shared" si="4"/>
        <v>0.41749540036158084</v>
      </c>
      <c r="H29" s="177"/>
      <c r="I29" s="178"/>
      <c r="J29" s="177"/>
      <c r="K29" s="177"/>
      <c r="L29" s="177"/>
      <c r="M29" s="175">
        <v>25360</v>
      </c>
      <c r="N29" s="175">
        <v>32620</v>
      </c>
      <c r="O29" s="175">
        <v>102639</v>
      </c>
      <c r="P29" s="175">
        <v>140985</v>
      </c>
      <c r="Q29" s="175">
        <v>73969</v>
      </c>
      <c r="S29" s="175">
        <v>429</v>
      </c>
      <c r="T29" s="175">
        <v>183</v>
      </c>
      <c r="U29" s="175">
        <v>398</v>
      </c>
      <c r="V29" s="175">
        <v>231</v>
      </c>
      <c r="W29" s="175">
        <v>327</v>
      </c>
      <c r="Y29" s="176"/>
      <c r="Z29" s="176"/>
      <c r="AA29" s="176"/>
      <c r="AB29" s="176"/>
      <c r="AC29" s="176"/>
      <c r="AF29" s="174">
        <v>414833278.4</v>
      </c>
      <c r="AG29" s="174">
        <v>682906</v>
      </c>
      <c r="AH29" s="176"/>
    </row>
    <row r="30" spans="1:34" ht="13.5">
      <c r="A30" s="174"/>
      <c r="B30" s="173" t="s">
        <v>277</v>
      </c>
      <c r="C30" s="174"/>
      <c r="E30" s="175">
        <f t="shared" si="0"/>
        <v>352370</v>
      </c>
      <c r="F30" s="175">
        <f t="shared" si="1"/>
        <v>419</v>
      </c>
      <c r="G30" s="176">
        <f t="shared" si="4"/>
        <v>0.11890910122882198</v>
      </c>
      <c r="H30" s="177"/>
      <c r="I30" s="178"/>
      <c r="J30" s="177"/>
      <c r="K30"/>
      <c r="L30" s="177"/>
      <c r="M30" s="175">
        <v>22040</v>
      </c>
      <c r="N30" s="175">
        <v>25410</v>
      </c>
      <c r="O30" s="175">
        <v>102490</v>
      </c>
      <c r="P30" s="175">
        <v>137210</v>
      </c>
      <c r="Q30" s="175">
        <v>65220</v>
      </c>
      <c r="S30" s="175">
        <v>29</v>
      </c>
      <c r="T30" s="175">
        <v>30</v>
      </c>
      <c r="U30" s="175">
        <v>121</v>
      </c>
      <c r="V30" s="175">
        <v>162</v>
      </c>
      <c r="W30" s="175">
        <v>77</v>
      </c>
      <c r="Y30" s="176">
        <v>760</v>
      </c>
      <c r="Z30" s="176">
        <v>847</v>
      </c>
      <c r="AA30" s="176">
        <v>847</v>
      </c>
      <c r="AB30" s="176">
        <v>847</v>
      </c>
      <c r="AC30" s="176">
        <v>847</v>
      </c>
      <c r="AF30" s="174">
        <v>404888328</v>
      </c>
      <c r="AG30" s="174">
        <v>484953</v>
      </c>
      <c r="AH30" s="176">
        <v>834.9</v>
      </c>
    </row>
    <row r="31" spans="1:34" ht="13.5">
      <c r="A31" s="174"/>
      <c r="B31" s="173"/>
      <c r="C31" s="174" t="s">
        <v>278</v>
      </c>
      <c r="E31" s="175">
        <f t="shared" si="0"/>
        <v>352370</v>
      </c>
      <c r="F31" s="175">
        <f t="shared" si="1"/>
        <v>419</v>
      </c>
      <c r="G31" s="176">
        <f t="shared" si="4"/>
        <v>0.11890910122882198</v>
      </c>
      <c r="H31" s="177"/>
      <c r="I31" s="178">
        <v>1.3</v>
      </c>
      <c r="J31" s="177"/>
      <c r="K31" s="180">
        <f>E31*I31/1000</f>
        <v>458.081</v>
      </c>
      <c r="L31" s="177"/>
      <c r="M31" s="175">
        <v>22040</v>
      </c>
      <c r="N31" s="175">
        <v>25410</v>
      </c>
      <c r="O31" s="175">
        <v>102490</v>
      </c>
      <c r="P31" s="175">
        <v>137210</v>
      </c>
      <c r="Q31" s="175">
        <v>65220</v>
      </c>
      <c r="S31" s="175">
        <v>29</v>
      </c>
      <c r="T31" s="175">
        <v>30</v>
      </c>
      <c r="U31" s="175">
        <v>121</v>
      </c>
      <c r="V31" s="175">
        <v>162</v>
      </c>
      <c r="W31" s="175">
        <v>77</v>
      </c>
      <c r="Y31" s="176">
        <v>760</v>
      </c>
      <c r="Z31" s="176">
        <v>847</v>
      </c>
      <c r="AA31" s="176">
        <v>847</v>
      </c>
      <c r="AB31" s="176">
        <v>847</v>
      </c>
      <c r="AC31" s="176">
        <v>847</v>
      </c>
      <c r="AF31" s="174">
        <v>380243860</v>
      </c>
      <c r="AG31" s="174">
        <v>446601</v>
      </c>
      <c r="AH31" s="176">
        <v>851.4</v>
      </c>
    </row>
    <row r="32" spans="1:34" ht="13.5">
      <c r="A32" s="174"/>
      <c r="B32" s="173"/>
      <c r="C32" s="181" t="s">
        <v>279</v>
      </c>
      <c r="E32" s="182">
        <f t="shared" si="0"/>
        <v>0</v>
      </c>
      <c r="F32" s="182">
        <f t="shared" si="1"/>
        <v>0</v>
      </c>
      <c r="G32" s="183"/>
      <c r="H32" s="177"/>
      <c r="I32" s="178"/>
      <c r="J32" s="177"/>
      <c r="K32" s="177"/>
      <c r="L32" s="177"/>
      <c r="M32" s="175"/>
      <c r="N32" s="175"/>
      <c r="O32" s="175"/>
      <c r="P32" s="175"/>
      <c r="Q32" s="175"/>
      <c r="S32" s="175"/>
      <c r="T32" s="175"/>
      <c r="U32" s="175"/>
      <c r="V32" s="175"/>
      <c r="W32" s="175"/>
      <c r="Y32" s="176"/>
      <c r="Z32" s="176"/>
      <c r="AA32" s="176"/>
      <c r="AB32" s="176"/>
      <c r="AC32" s="176"/>
      <c r="AF32" s="174">
        <v>24644468</v>
      </c>
      <c r="AG32" s="174">
        <v>38352</v>
      </c>
      <c r="AH32" s="176">
        <v>642.6</v>
      </c>
    </row>
    <row r="33" spans="1:34" ht="13.5">
      <c r="A33" s="174"/>
      <c r="B33" s="173" t="s">
        <v>280</v>
      </c>
      <c r="C33" s="174"/>
      <c r="E33" s="179">
        <f t="shared" si="0"/>
        <v>23203</v>
      </c>
      <c r="F33" s="175">
        <f t="shared" si="1"/>
        <v>425</v>
      </c>
      <c r="G33" s="176">
        <f aca="true" t="shared" si="8" ref="G33:G36">F33/E33%</f>
        <v>1.8316596991768306</v>
      </c>
      <c r="H33" s="177"/>
      <c r="I33" s="178"/>
      <c r="J33" s="177"/>
      <c r="K33" s="177"/>
      <c r="L33" s="177"/>
      <c r="M33" s="175">
        <v>3320</v>
      </c>
      <c r="N33" s="175">
        <v>7210</v>
      </c>
      <c r="O33" s="175">
        <v>149</v>
      </c>
      <c r="P33" s="175">
        <v>3775</v>
      </c>
      <c r="Q33" s="175">
        <v>8749</v>
      </c>
      <c r="S33" s="175">
        <v>65</v>
      </c>
      <c r="T33" s="175">
        <v>135</v>
      </c>
      <c r="U33" s="175">
        <v>1</v>
      </c>
      <c r="V33" s="175">
        <v>64</v>
      </c>
      <c r="W33" s="175">
        <v>160</v>
      </c>
      <c r="Y33" s="176">
        <v>51.1</v>
      </c>
      <c r="Z33" s="176">
        <v>53.4</v>
      </c>
      <c r="AA33" s="176">
        <v>149</v>
      </c>
      <c r="AB33" s="176">
        <v>59</v>
      </c>
      <c r="AC33" s="176">
        <v>54.7</v>
      </c>
      <c r="AF33" s="174">
        <v>9283995</v>
      </c>
      <c r="AG33" s="174">
        <v>136229</v>
      </c>
      <c r="AH33" s="176">
        <v>68.1</v>
      </c>
    </row>
    <row r="34" spans="1:34" ht="13.5">
      <c r="A34" s="174"/>
      <c r="B34" s="173"/>
      <c r="C34" s="174" t="s">
        <v>281</v>
      </c>
      <c r="E34" s="175">
        <f t="shared" si="0"/>
        <v>2888</v>
      </c>
      <c r="F34" s="175">
        <f t="shared" si="1"/>
        <v>41</v>
      </c>
      <c r="G34" s="176">
        <f t="shared" si="8"/>
        <v>1.419667590027701</v>
      </c>
      <c r="H34" s="177"/>
      <c r="I34" s="178"/>
      <c r="J34" s="177"/>
      <c r="K34" s="180"/>
      <c r="L34" s="177"/>
      <c r="M34" s="175">
        <v>0</v>
      </c>
      <c r="N34" s="175">
        <v>0</v>
      </c>
      <c r="O34" s="175">
        <v>149</v>
      </c>
      <c r="P34" s="175">
        <v>1371</v>
      </c>
      <c r="Q34" s="175">
        <v>1368</v>
      </c>
      <c r="S34" s="175">
        <v>0</v>
      </c>
      <c r="T34" s="175">
        <v>0</v>
      </c>
      <c r="U34" s="175">
        <v>1</v>
      </c>
      <c r="V34" s="175">
        <v>20</v>
      </c>
      <c r="W34" s="175">
        <v>20</v>
      </c>
      <c r="Y34" s="176"/>
      <c r="Z34" s="176"/>
      <c r="AA34" s="176">
        <v>149</v>
      </c>
      <c r="AB34" s="176">
        <v>68.6</v>
      </c>
      <c r="AC34" s="176">
        <v>68.4</v>
      </c>
      <c r="AF34" s="174">
        <v>8503502</v>
      </c>
      <c r="AG34" s="174">
        <v>121674</v>
      </c>
      <c r="AH34" s="176">
        <v>69.9</v>
      </c>
    </row>
    <row r="35" spans="1:34" ht="13.5">
      <c r="A35" s="174"/>
      <c r="B35" s="173"/>
      <c r="C35" s="174" t="s">
        <v>282</v>
      </c>
      <c r="E35" s="175">
        <f t="shared" si="0"/>
        <v>3320</v>
      </c>
      <c r="F35" s="175">
        <f t="shared" si="1"/>
        <v>65</v>
      </c>
      <c r="G35" s="176">
        <f t="shared" si="8"/>
        <v>1.9578313253012047</v>
      </c>
      <c r="H35" s="177"/>
      <c r="I35" s="178"/>
      <c r="J35" s="177"/>
      <c r="K35" s="180"/>
      <c r="L35" s="177"/>
      <c r="M35" s="175">
        <v>3320</v>
      </c>
      <c r="N35" s="175">
        <v>0</v>
      </c>
      <c r="O35" s="175">
        <v>0</v>
      </c>
      <c r="P35" s="175">
        <v>0</v>
      </c>
      <c r="Q35" s="175">
        <v>0</v>
      </c>
      <c r="S35" s="175">
        <v>65</v>
      </c>
      <c r="T35" s="175">
        <v>0</v>
      </c>
      <c r="U35" s="175">
        <v>0</v>
      </c>
      <c r="V35" s="175">
        <v>0</v>
      </c>
      <c r="W35" s="175">
        <v>0</v>
      </c>
      <c r="Y35" s="176">
        <v>51.1</v>
      </c>
      <c r="Z35" s="176"/>
      <c r="AA35" s="176"/>
      <c r="AB35" s="176"/>
      <c r="AC35" s="176"/>
      <c r="AF35" s="174">
        <v>554726</v>
      </c>
      <c r="AG35" s="174">
        <v>10668</v>
      </c>
      <c r="AH35" s="176">
        <v>52</v>
      </c>
    </row>
    <row r="36" spans="1:34" ht="13.5">
      <c r="A36" s="174"/>
      <c r="B36" s="173"/>
      <c r="C36" s="174" t="s">
        <v>283</v>
      </c>
      <c r="E36" s="175">
        <f t="shared" si="0"/>
        <v>16995</v>
      </c>
      <c r="F36" s="175">
        <f t="shared" si="1"/>
        <v>319</v>
      </c>
      <c r="G36" s="176">
        <f t="shared" si="8"/>
        <v>1.877022653721683</v>
      </c>
      <c r="H36" s="177"/>
      <c r="I36" s="178"/>
      <c r="J36" s="177"/>
      <c r="K36" s="180"/>
      <c r="L36" s="177"/>
      <c r="M36" s="175">
        <v>0</v>
      </c>
      <c r="N36" s="175">
        <v>7210</v>
      </c>
      <c r="O36" s="175">
        <v>0</v>
      </c>
      <c r="P36" s="175">
        <v>2404</v>
      </c>
      <c r="Q36" s="175">
        <v>7381</v>
      </c>
      <c r="S36" s="175">
        <v>0</v>
      </c>
      <c r="T36" s="175">
        <v>135</v>
      </c>
      <c r="U36" s="175">
        <v>0</v>
      </c>
      <c r="V36" s="175">
        <v>44</v>
      </c>
      <c r="W36" s="175">
        <v>140</v>
      </c>
      <c r="Y36" s="176"/>
      <c r="Z36" s="176">
        <v>53.4</v>
      </c>
      <c r="AA36" s="176"/>
      <c r="AB36" s="176">
        <v>54.6</v>
      </c>
      <c r="AC36" s="176">
        <v>52.7</v>
      </c>
      <c r="AF36" s="174">
        <v>225767</v>
      </c>
      <c r="AG36" s="174">
        <v>3887</v>
      </c>
      <c r="AH36" s="176">
        <v>58.1</v>
      </c>
    </row>
    <row r="37" spans="1:34" ht="13.5">
      <c r="A37" s="174"/>
      <c r="B37" s="186" t="s">
        <v>284</v>
      </c>
      <c r="C37" s="181"/>
      <c r="E37" s="182">
        <f t="shared" si="0"/>
        <v>0</v>
      </c>
      <c r="F37" s="182">
        <f t="shared" si="1"/>
        <v>0</v>
      </c>
      <c r="G37" s="183"/>
      <c r="H37" s="177"/>
      <c r="I37" s="178"/>
      <c r="J37" s="177"/>
      <c r="K37" s="177"/>
      <c r="L37" s="177"/>
      <c r="M37" s="175">
        <v>0</v>
      </c>
      <c r="N37" s="175">
        <v>0</v>
      </c>
      <c r="O37" s="175">
        <v>0</v>
      </c>
      <c r="P37" s="175">
        <v>0</v>
      </c>
      <c r="Q37" s="175">
        <v>0</v>
      </c>
      <c r="S37" s="175">
        <v>0</v>
      </c>
      <c r="T37" s="175">
        <v>0</v>
      </c>
      <c r="U37" s="175">
        <v>0</v>
      </c>
      <c r="V37" s="175">
        <v>0</v>
      </c>
      <c r="W37" s="175">
        <v>0</v>
      </c>
      <c r="Y37" s="176"/>
      <c r="Z37" s="176"/>
      <c r="AA37" s="176"/>
      <c r="AB37" s="176"/>
      <c r="AC37" s="176"/>
      <c r="AF37" s="174">
        <v>640563</v>
      </c>
      <c r="AG37" s="174">
        <v>6959</v>
      </c>
      <c r="AH37" s="176"/>
    </row>
    <row r="38" spans="1:34" ht="13.5">
      <c r="A38" s="174"/>
      <c r="B38" s="186"/>
      <c r="C38" s="181" t="s">
        <v>285</v>
      </c>
      <c r="E38" s="182">
        <f t="shared" si="0"/>
        <v>0</v>
      </c>
      <c r="F38" s="182">
        <f t="shared" si="1"/>
        <v>0</v>
      </c>
      <c r="G38" s="183"/>
      <c r="H38" s="177"/>
      <c r="I38" s="178"/>
      <c r="J38" s="177"/>
      <c r="K38" s="177"/>
      <c r="L38" s="177"/>
      <c r="M38" s="175">
        <v>0</v>
      </c>
      <c r="N38" s="175">
        <v>0</v>
      </c>
      <c r="O38" s="175">
        <v>0</v>
      </c>
      <c r="P38" s="175">
        <v>0</v>
      </c>
      <c r="Q38" s="175">
        <v>0</v>
      </c>
      <c r="S38" s="175">
        <v>0</v>
      </c>
      <c r="T38" s="175">
        <v>0</v>
      </c>
      <c r="U38" s="175">
        <v>0</v>
      </c>
      <c r="V38" s="175">
        <v>0</v>
      </c>
      <c r="W38" s="175">
        <v>0</v>
      </c>
      <c r="Y38" s="176"/>
      <c r="Z38" s="176"/>
      <c r="AA38" s="176"/>
      <c r="AB38" s="176"/>
      <c r="AC38" s="176"/>
      <c r="AF38" s="174">
        <v>53206</v>
      </c>
      <c r="AG38" s="174">
        <v>2047</v>
      </c>
      <c r="AH38" s="176">
        <v>26</v>
      </c>
    </row>
    <row r="39" spans="1:34" ht="13.5">
      <c r="A39" s="174"/>
      <c r="B39" s="186"/>
      <c r="C39" s="181" t="s">
        <v>286</v>
      </c>
      <c r="E39" s="182">
        <f t="shared" si="0"/>
        <v>0</v>
      </c>
      <c r="F39" s="182">
        <f t="shared" si="1"/>
        <v>0</v>
      </c>
      <c r="G39" s="183"/>
      <c r="H39" s="177"/>
      <c r="I39" s="178"/>
      <c r="J39" s="177"/>
      <c r="K39" s="177"/>
      <c r="L39" s="177"/>
      <c r="M39" s="175">
        <v>0</v>
      </c>
      <c r="N39" s="175">
        <v>0</v>
      </c>
      <c r="O39" s="175">
        <v>0</v>
      </c>
      <c r="P39" s="175">
        <v>0</v>
      </c>
      <c r="Q39" s="175">
        <v>0</v>
      </c>
      <c r="S39" s="175">
        <v>0</v>
      </c>
      <c r="T39" s="175">
        <v>0</v>
      </c>
      <c r="U39" s="175">
        <v>0</v>
      </c>
      <c r="V39" s="175">
        <v>0</v>
      </c>
      <c r="W39" s="175">
        <v>0</v>
      </c>
      <c r="Y39" s="176"/>
      <c r="Z39" s="176"/>
      <c r="AA39" s="176"/>
      <c r="AB39" s="176"/>
      <c r="AC39" s="176"/>
      <c r="AF39" s="174">
        <v>7743</v>
      </c>
      <c r="AG39" s="174">
        <v>503</v>
      </c>
      <c r="AH39" s="176"/>
    </row>
    <row r="40" spans="1:34" ht="13.5">
      <c r="A40" s="174"/>
      <c r="B40" s="186"/>
      <c r="C40" s="181" t="s">
        <v>287</v>
      </c>
      <c r="E40" s="182">
        <f t="shared" si="0"/>
        <v>0</v>
      </c>
      <c r="F40" s="182">
        <f t="shared" si="1"/>
        <v>0</v>
      </c>
      <c r="G40" s="183"/>
      <c r="H40" s="177"/>
      <c r="I40" s="178"/>
      <c r="J40" s="177"/>
      <c r="K40" s="177"/>
      <c r="L40" s="177"/>
      <c r="M40" s="175">
        <v>0</v>
      </c>
      <c r="N40" s="175">
        <v>0</v>
      </c>
      <c r="O40" s="175">
        <v>0</v>
      </c>
      <c r="P40" s="175">
        <v>0</v>
      </c>
      <c r="Q40" s="175">
        <v>0</v>
      </c>
      <c r="S40" s="175">
        <v>0</v>
      </c>
      <c r="T40" s="175">
        <v>0</v>
      </c>
      <c r="U40" s="175">
        <v>0</v>
      </c>
      <c r="V40" s="175">
        <v>0</v>
      </c>
      <c r="W40" s="175">
        <v>0</v>
      </c>
      <c r="Y40" s="176"/>
      <c r="Z40" s="176"/>
      <c r="AA40" s="176"/>
      <c r="AB40" s="176"/>
      <c r="AC40" s="176"/>
      <c r="AF40" s="174">
        <v>579614</v>
      </c>
      <c r="AG40" s="174">
        <v>1243</v>
      </c>
      <c r="AH40" s="176">
        <v>466.3</v>
      </c>
    </row>
    <row r="41" spans="1:34" ht="13.5">
      <c r="A41" s="174"/>
      <c r="B41" s="186"/>
      <c r="C41" s="181" t="s">
        <v>288</v>
      </c>
      <c r="E41" s="182">
        <f t="shared" si="0"/>
        <v>0</v>
      </c>
      <c r="F41" s="182">
        <f t="shared" si="1"/>
        <v>0</v>
      </c>
      <c r="G41" s="183"/>
      <c r="H41" s="177"/>
      <c r="I41" s="178"/>
      <c r="J41" s="177"/>
      <c r="K41" s="177"/>
      <c r="L41" s="177"/>
      <c r="M41" s="175"/>
      <c r="N41" s="175"/>
      <c r="O41" s="175"/>
      <c r="P41" s="175"/>
      <c r="Q41" s="175"/>
      <c r="S41" s="175">
        <v>0</v>
      </c>
      <c r="T41" s="175">
        <v>0</v>
      </c>
      <c r="U41" s="175">
        <v>0</v>
      </c>
      <c r="V41" s="175">
        <v>0</v>
      </c>
      <c r="W41" s="175">
        <v>0</v>
      </c>
      <c r="Y41" s="176"/>
      <c r="Z41" s="176"/>
      <c r="AA41" s="176"/>
      <c r="AB41" s="176"/>
      <c r="AC41" s="176"/>
      <c r="AF41" s="174"/>
      <c r="AG41" s="174">
        <v>3166</v>
      </c>
      <c r="AH41" s="176"/>
    </row>
    <row r="42" spans="1:34" ht="13.5">
      <c r="A42" s="174"/>
      <c r="B42" s="173" t="s">
        <v>289</v>
      </c>
      <c r="C42" s="174"/>
      <c r="E42" s="175">
        <f t="shared" si="0"/>
        <v>0</v>
      </c>
      <c r="F42" s="175">
        <f t="shared" si="1"/>
        <v>724</v>
      </c>
      <c r="G42" s="176"/>
      <c r="H42" s="177"/>
      <c r="I42" s="178"/>
      <c r="J42" s="177"/>
      <c r="K42" s="177"/>
      <c r="L42" s="177"/>
      <c r="M42" s="175">
        <v>0</v>
      </c>
      <c r="N42" s="175">
        <v>0</v>
      </c>
      <c r="O42" s="175">
        <v>0</v>
      </c>
      <c r="P42" s="175">
        <v>0</v>
      </c>
      <c r="Q42" s="175">
        <v>0</v>
      </c>
      <c r="S42" s="175">
        <v>335</v>
      </c>
      <c r="T42" s="175">
        <v>18</v>
      </c>
      <c r="U42" s="175">
        <v>276</v>
      </c>
      <c r="V42" s="175">
        <v>5</v>
      </c>
      <c r="W42" s="175">
        <v>90</v>
      </c>
      <c r="Y42" s="176"/>
      <c r="Z42" s="176"/>
      <c r="AA42" s="176"/>
      <c r="AB42" s="176"/>
      <c r="AC42" s="176"/>
      <c r="AF42" s="174">
        <v>20392.4</v>
      </c>
      <c r="AG42" s="174">
        <v>54765</v>
      </c>
      <c r="AH42" s="176"/>
    </row>
    <row r="43" spans="1:34" ht="13.5">
      <c r="A43" s="174"/>
      <c r="B43" s="186"/>
      <c r="C43" s="181" t="s">
        <v>290</v>
      </c>
      <c r="E43" s="182">
        <f t="shared" si="0"/>
        <v>0</v>
      </c>
      <c r="F43" s="182">
        <f t="shared" si="1"/>
        <v>0</v>
      </c>
      <c r="G43" s="183"/>
      <c r="H43" s="177"/>
      <c r="I43" s="178"/>
      <c r="J43" s="177"/>
      <c r="K43" s="177"/>
      <c r="L43" s="177"/>
      <c r="M43" s="175">
        <v>0</v>
      </c>
      <c r="N43" s="175">
        <v>0</v>
      </c>
      <c r="O43" s="175">
        <v>0</v>
      </c>
      <c r="P43" s="175">
        <v>0</v>
      </c>
      <c r="Q43" s="175">
        <v>0</v>
      </c>
      <c r="S43" s="175">
        <v>0</v>
      </c>
      <c r="T43" s="175">
        <v>0</v>
      </c>
      <c r="U43" s="175">
        <v>0</v>
      </c>
      <c r="V43" s="175">
        <v>0</v>
      </c>
      <c r="W43" s="175">
        <v>0</v>
      </c>
      <c r="Y43" s="176"/>
      <c r="Z43" s="176"/>
      <c r="AA43" s="176"/>
      <c r="AB43" s="176"/>
      <c r="AC43" s="176"/>
      <c r="AF43" s="174">
        <v>19999.7</v>
      </c>
      <c r="AG43" s="174">
        <v>27516</v>
      </c>
      <c r="AH43" s="176">
        <v>72.7</v>
      </c>
    </row>
    <row r="44" spans="1:34" ht="13.5">
      <c r="A44" s="174"/>
      <c r="B44" s="186"/>
      <c r="C44" s="181" t="s">
        <v>291</v>
      </c>
      <c r="E44" s="182">
        <f t="shared" si="0"/>
        <v>0</v>
      </c>
      <c r="F44" s="182">
        <f t="shared" si="1"/>
        <v>0</v>
      </c>
      <c r="G44" s="183"/>
      <c r="H44" s="177"/>
      <c r="I44" s="178"/>
      <c r="J44" s="177"/>
      <c r="K44" s="177"/>
      <c r="L44" s="177"/>
      <c r="M44" s="175"/>
      <c r="N44" s="175"/>
      <c r="O44" s="175"/>
      <c r="P44" s="175"/>
      <c r="Q44" s="175"/>
      <c r="S44" s="175"/>
      <c r="T44" s="175"/>
      <c r="U44" s="175"/>
      <c r="V44" s="175"/>
      <c r="W44" s="175"/>
      <c r="Y44" s="176"/>
      <c r="Z44" s="176"/>
      <c r="AA44" s="176"/>
      <c r="AB44" s="176"/>
      <c r="AC44" s="176"/>
      <c r="AF44" s="174">
        <v>377</v>
      </c>
      <c r="AG44" s="174">
        <v>366</v>
      </c>
      <c r="AH44" s="176">
        <v>1</v>
      </c>
    </row>
    <row r="45" spans="1:34" ht="13.5">
      <c r="A45" s="174"/>
      <c r="B45" s="173"/>
      <c r="C45" s="174" t="s">
        <v>292</v>
      </c>
      <c r="E45" s="175">
        <f t="shared" si="0"/>
        <v>0</v>
      </c>
      <c r="F45" s="175">
        <f t="shared" si="1"/>
        <v>724</v>
      </c>
      <c r="G45" s="176"/>
      <c r="H45" s="177"/>
      <c r="I45" s="178"/>
      <c r="J45" s="177"/>
      <c r="K45" s="177"/>
      <c r="L45" s="177"/>
      <c r="M45" s="175"/>
      <c r="N45" s="175"/>
      <c r="O45" s="175"/>
      <c r="P45" s="175"/>
      <c r="Q45" s="175"/>
      <c r="S45" s="175">
        <v>335</v>
      </c>
      <c r="T45" s="175">
        <v>18</v>
      </c>
      <c r="U45" s="175">
        <v>276</v>
      </c>
      <c r="V45" s="175">
        <v>5</v>
      </c>
      <c r="W45" s="175">
        <v>90</v>
      </c>
      <c r="Y45" s="176"/>
      <c r="Z45" s="176"/>
      <c r="AA45" s="176"/>
      <c r="AB45" s="176"/>
      <c r="AC45" s="176"/>
      <c r="AF45" s="174">
        <v>15.7</v>
      </c>
      <c r="AG45" s="174">
        <v>26883</v>
      </c>
      <c r="AH45" s="176"/>
    </row>
    <row r="46" spans="1:34" ht="13.5">
      <c r="A46" s="173" t="s">
        <v>293</v>
      </c>
      <c r="B46" s="173"/>
      <c r="C46" s="174"/>
      <c r="E46" s="185">
        <f t="shared" si="0"/>
        <v>4224241</v>
      </c>
      <c r="F46" s="175">
        <f t="shared" si="1"/>
        <v>12152</v>
      </c>
      <c r="G46" s="176">
        <f aca="true" t="shared" si="9" ref="G46:G50">F46/E46%</f>
        <v>0.28767298077926895</v>
      </c>
      <c r="H46" s="177"/>
      <c r="I46" s="178"/>
      <c r="J46" s="177"/>
      <c r="K46" s="177"/>
      <c r="L46" s="177"/>
      <c r="M46" s="175">
        <v>32262</v>
      </c>
      <c r="N46" s="175">
        <v>606640</v>
      </c>
      <c r="O46" s="175">
        <v>2525560</v>
      </c>
      <c r="P46" s="175">
        <v>206819</v>
      </c>
      <c r="Q46" s="175">
        <v>852960</v>
      </c>
      <c r="S46" s="175">
        <v>114</v>
      </c>
      <c r="T46" s="175">
        <v>2131</v>
      </c>
      <c r="U46" s="175">
        <v>6490</v>
      </c>
      <c r="V46" s="175">
        <v>782</v>
      </c>
      <c r="W46" s="175">
        <v>2635</v>
      </c>
      <c r="Y46" s="176"/>
      <c r="Z46" s="176"/>
      <c r="AA46" s="176"/>
      <c r="AB46" s="176"/>
      <c r="AC46" s="176"/>
      <c r="AF46" s="174">
        <v>86242169</v>
      </c>
      <c r="AG46" s="174">
        <v>217663</v>
      </c>
      <c r="AH46" s="176"/>
    </row>
    <row r="47" spans="1:34" ht="13.5">
      <c r="A47" s="174"/>
      <c r="B47" s="173" t="s">
        <v>294</v>
      </c>
      <c r="C47" s="174"/>
      <c r="E47" s="179">
        <f t="shared" si="0"/>
        <v>4224241</v>
      </c>
      <c r="F47" s="175">
        <f t="shared" si="1"/>
        <v>12152</v>
      </c>
      <c r="G47" s="176">
        <f t="shared" si="9"/>
        <v>0.28767298077926895</v>
      </c>
      <c r="H47" s="177"/>
      <c r="I47" s="178"/>
      <c r="J47" s="177"/>
      <c r="K47" s="177"/>
      <c r="L47" s="177"/>
      <c r="M47" s="175">
        <v>32262</v>
      </c>
      <c r="N47" s="175">
        <v>606640</v>
      </c>
      <c r="O47" s="175">
        <v>2525560</v>
      </c>
      <c r="P47" s="175">
        <v>206819</v>
      </c>
      <c r="Q47" s="175">
        <v>852960</v>
      </c>
      <c r="S47" s="175">
        <v>114</v>
      </c>
      <c r="T47" s="175">
        <v>2131</v>
      </c>
      <c r="U47" s="175">
        <v>6490</v>
      </c>
      <c r="V47" s="175">
        <v>782</v>
      </c>
      <c r="W47" s="175">
        <v>2635</v>
      </c>
      <c r="Y47" s="176"/>
      <c r="Z47" s="176"/>
      <c r="AA47" s="176"/>
      <c r="AB47" s="176"/>
      <c r="AC47" s="176"/>
      <c r="AF47" s="174">
        <v>85604144</v>
      </c>
      <c r="AG47" s="174">
        <v>207157</v>
      </c>
      <c r="AH47" s="176"/>
    </row>
    <row r="48" spans="1:34" ht="13.5">
      <c r="A48" s="174"/>
      <c r="B48" s="173"/>
      <c r="C48" s="174" t="s">
        <v>295</v>
      </c>
      <c r="E48" s="175">
        <f t="shared" si="0"/>
        <v>2634676</v>
      </c>
      <c r="F48" s="175">
        <f t="shared" si="1"/>
        <v>6117</v>
      </c>
      <c r="G48" s="176">
        <f t="shared" si="9"/>
        <v>0.23217276052159735</v>
      </c>
      <c r="H48" s="177"/>
      <c r="I48" s="178"/>
      <c r="J48" s="177"/>
      <c r="K48" s="180"/>
      <c r="L48" s="177"/>
      <c r="M48" s="175">
        <v>0</v>
      </c>
      <c r="N48" s="175">
        <v>171398</v>
      </c>
      <c r="O48" s="175">
        <v>1968682</v>
      </c>
      <c r="P48" s="175">
        <v>3339</v>
      </c>
      <c r="Q48" s="175">
        <v>491257</v>
      </c>
      <c r="S48" s="175">
        <v>0</v>
      </c>
      <c r="T48" s="175">
        <v>477</v>
      </c>
      <c r="U48" s="175">
        <v>4375</v>
      </c>
      <c r="V48" s="175">
        <v>9</v>
      </c>
      <c r="W48" s="175">
        <v>1256</v>
      </c>
      <c r="Y48" s="176"/>
      <c r="Z48" s="176"/>
      <c r="AA48" s="176"/>
      <c r="AB48" s="176"/>
      <c r="AC48" s="176"/>
      <c r="AF48" s="174">
        <v>7898004</v>
      </c>
      <c r="AG48" s="174">
        <v>22526</v>
      </c>
      <c r="AH48" s="176"/>
    </row>
    <row r="49" spans="1:34" ht="13.5">
      <c r="A49" s="174"/>
      <c r="B49" s="173"/>
      <c r="C49" s="174" t="s">
        <v>296</v>
      </c>
      <c r="E49" s="175">
        <f t="shared" si="0"/>
        <v>9600</v>
      </c>
      <c r="F49" s="175">
        <f t="shared" si="1"/>
        <v>20</v>
      </c>
      <c r="G49" s="176">
        <f t="shared" si="9"/>
        <v>0.20833333333333334</v>
      </c>
      <c r="H49" s="177"/>
      <c r="I49" s="178">
        <v>2.16</v>
      </c>
      <c r="J49" s="177"/>
      <c r="K49" s="180">
        <f aca="true" t="shared" si="10" ref="K49:K50">E49*I49/1000</f>
        <v>20.736</v>
      </c>
      <c r="L49" s="177"/>
      <c r="M49" s="175">
        <v>0</v>
      </c>
      <c r="N49" s="175">
        <v>2400</v>
      </c>
      <c r="O49" s="175">
        <v>0</v>
      </c>
      <c r="P49" s="175">
        <v>7200</v>
      </c>
      <c r="Q49" s="175">
        <v>0</v>
      </c>
      <c r="S49" s="175">
        <v>0</v>
      </c>
      <c r="T49" s="175">
        <v>5</v>
      </c>
      <c r="U49" s="175">
        <v>0</v>
      </c>
      <c r="V49" s="175">
        <v>15</v>
      </c>
      <c r="W49" s="175">
        <v>0</v>
      </c>
      <c r="Y49" s="176"/>
      <c r="Z49" s="176">
        <v>480</v>
      </c>
      <c r="AA49" s="176"/>
      <c r="AB49" s="176">
        <v>480</v>
      </c>
      <c r="AC49" s="176"/>
      <c r="AF49" s="174">
        <v>9586035</v>
      </c>
      <c r="AG49" s="174">
        <v>22379</v>
      </c>
      <c r="AH49" s="176">
        <v>428.3</v>
      </c>
    </row>
    <row r="50" spans="1:34" ht="13.5">
      <c r="A50" s="174"/>
      <c r="B50" s="173"/>
      <c r="C50" s="174" t="s">
        <v>297</v>
      </c>
      <c r="E50" s="175">
        <f t="shared" si="0"/>
        <v>1579965</v>
      </c>
      <c r="F50" s="175">
        <f t="shared" si="1"/>
        <v>6015</v>
      </c>
      <c r="G50" s="176">
        <f t="shared" si="9"/>
        <v>0.38070463586218684</v>
      </c>
      <c r="H50" s="177"/>
      <c r="I50" s="178">
        <v>2.16</v>
      </c>
      <c r="J50" s="177"/>
      <c r="K50" s="180">
        <f t="shared" si="10"/>
        <v>3412.7244000000005</v>
      </c>
      <c r="L50" s="177"/>
      <c r="M50" s="175">
        <v>32262</v>
      </c>
      <c r="N50" s="175">
        <v>432842</v>
      </c>
      <c r="O50" s="175">
        <v>556878</v>
      </c>
      <c r="P50" s="175">
        <v>196280</v>
      </c>
      <c r="Q50" s="175">
        <v>361703</v>
      </c>
      <c r="S50" s="175">
        <v>114</v>
      </c>
      <c r="T50" s="175">
        <v>1649</v>
      </c>
      <c r="U50" s="175">
        <v>2115</v>
      </c>
      <c r="V50" s="175">
        <v>758</v>
      </c>
      <c r="W50" s="175">
        <v>1379</v>
      </c>
      <c r="Y50" s="176">
        <v>283</v>
      </c>
      <c r="Z50" s="176">
        <v>262.5</v>
      </c>
      <c r="AA50" s="176">
        <v>263.3</v>
      </c>
      <c r="AB50" s="176">
        <v>258.9</v>
      </c>
      <c r="AC50" s="176">
        <v>262.3</v>
      </c>
      <c r="AF50" s="174">
        <v>68120105</v>
      </c>
      <c r="AG50" s="174">
        <v>162252</v>
      </c>
      <c r="AH50" s="176">
        <v>419.8</v>
      </c>
    </row>
    <row r="51" spans="1:34" ht="13.5">
      <c r="A51" s="174"/>
      <c r="B51" s="186" t="s">
        <v>298</v>
      </c>
      <c r="C51" s="181"/>
      <c r="E51" s="182">
        <f t="shared" si="0"/>
        <v>0</v>
      </c>
      <c r="F51" s="182">
        <f t="shared" si="1"/>
        <v>0</v>
      </c>
      <c r="G51" s="183"/>
      <c r="H51" s="177"/>
      <c r="I51" s="178"/>
      <c r="J51" s="177"/>
      <c r="K51" s="177"/>
      <c r="L51" s="177"/>
      <c r="M51" s="175"/>
      <c r="N51" s="175"/>
      <c r="O51" s="175"/>
      <c r="P51" s="175"/>
      <c r="Q51" s="175"/>
      <c r="S51" s="175"/>
      <c r="T51" s="175"/>
      <c r="U51" s="175"/>
      <c r="V51" s="175"/>
      <c r="W51" s="175"/>
      <c r="Y51" s="176"/>
      <c r="Z51" s="176"/>
      <c r="AA51" s="176"/>
      <c r="AB51" s="176"/>
      <c r="AC51" s="176"/>
      <c r="AF51" s="174">
        <v>638025</v>
      </c>
      <c r="AG51" s="174">
        <v>10506</v>
      </c>
      <c r="AH51" s="176">
        <v>60.7</v>
      </c>
    </row>
    <row r="52" spans="1:34" ht="13.5">
      <c r="A52" s="174"/>
      <c r="B52" s="186"/>
      <c r="C52" s="181" t="s">
        <v>299</v>
      </c>
      <c r="E52" s="182">
        <f t="shared" si="0"/>
        <v>0</v>
      </c>
      <c r="F52" s="182">
        <f t="shared" si="1"/>
        <v>0</v>
      </c>
      <c r="G52" s="183"/>
      <c r="H52" s="177"/>
      <c r="I52" s="178"/>
      <c r="J52" s="177"/>
      <c r="K52" s="177"/>
      <c r="L52" s="177"/>
      <c r="M52" s="175"/>
      <c r="N52" s="175"/>
      <c r="O52" s="175"/>
      <c r="P52" s="175"/>
      <c r="Q52" s="175"/>
      <c r="S52" s="175"/>
      <c r="T52" s="175"/>
      <c r="U52" s="175"/>
      <c r="V52" s="175"/>
      <c r="W52" s="175"/>
      <c r="Y52" s="176"/>
      <c r="Z52" s="176"/>
      <c r="AA52" s="176"/>
      <c r="AB52" s="176"/>
      <c r="AC52" s="176"/>
      <c r="AF52" s="174">
        <v>67582</v>
      </c>
      <c r="AG52" s="174">
        <v>903</v>
      </c>
      <c r="AH52" s="176">
        <v>74.8</v>
      </c>
    </row>
    <row r="53" spans="1:34" ht="13.5">
      <c r="A53" s="174"/>
      <c r="B53" s="186"/>
      <c r="C53" s="181" t="s">
        <v>300</v>
      </c>
      <c r="E53" s="182">
        <f t="shared" si="0"/>
        <v>0</v>
      </c>
      <c r="F53" s="182">
        <f t="shared" si="1"/>
        <v>0</v>
      </c>
      <c r="G53" s="183"/>
      <c r="H53" s="177"/>
      <c r="I53" s="178"/>
      <c r="J53" s="177"/>
      <c r="K53" s="177"/>
      <c r="L53" s="177"/>
      <c r="M53" s="175"/>
      <c r="N53" s="175"/>
      <c r="O53" s="175"/>
      <c r="P53" s="175"/>
      <c r="Q53" s="175"/>
      <c r="S53" s="175"/>
      <c r="T53" s="175"/>
      <c r="U53" s="175"/>
      <c r="V53" s="175"/>
      <c r="W53" s="175"/>
      <c r="Y53" s="176"/>
      <c r="Z53" s="176"/>
      <c r="AA53" s="176"/>
      <c r="AB53" s="176"/>
      <c r="AC53" s="176"/>
      <c r="AF53" s="174">
        <v>457354</v>
      </c>
      <c r="AG53" s="174">
        <v>8021</v>
      </c>
      <c r="AH53" s="176">
        <v>57</v>
      </c>
    </row>
    <row r="54" spans="1:34" ht="13.5">
      <c r="A54" s="174"/>
      <c r="B54" s="186"/>
      <c r="C54" s="181" t="s">
        <v>301</v>
      </c>
      <c r="E54" s="182">
        <f t="shared" si="0"/>
        <v>0</v>
      </c>
      <c r="F54" s="182">
        <f t="shared" si="1"/>
        <v>0</v>
      </c>
      <c r="G54" s="183"/>
      <c r="H54" s="177"/>
      <c r="I54" s="178"/>
      <c r="J54" s="177"/>
      <c r="K54" s="177"/>
      <c r="L54" s="177"/>
      <c r="M54" s="175"/>
      <c r="N54" s="175"/>
      <c r="O54" s="175"/>
      <c r="P54" s="175"/>
      <c r="Q54" s="175"/>
      <c r="S54" s="175"/>
      <c r="T54" s="175"/>
      <c r="U54" s="175"/>
      <c r="V54" s="175"/>
      <c r="W54" s="175"/>
      <c r="Y54" s="176"/>
      <c r="Z54" s="176"/>
      <c r="AA54" s="176"/>
      <c r="AB54" s="176"/>
      <c r="AC54" s="176"/>
      <c r="AF54" s="174">
        <v>113089</v>
      </c>
      <c r="AG54" s="174">
        <v>1582</v>
      </c>
      <c r="AH54" s="176">
        <v>71.5</v>
      </c>
    </row>
    <row r="55" spans="1:34" ht="13.5">
      <c r="A55" s="173" t="s">
        <v>302</v>
      </c>
      <c r="B55" s="173"/>
      <c r="C55" s="174"/>
      <c r="E55" s="185">
        <f t="shared" si="0"/>
        <v>10141489</v>
      </c>
      <c r="F55" s="175">
        <f t="shared" si="1"/>
        <v>56539</v>
      </c>
      <c r="G55" s="176">
        <f aca="true" t="shared" si="11" ref="G55:G71">F55/E55%</f>
        <v>0.5575019605109269</v>
      </c>
      <c r="H55" s="177"/>
      <c r="I55" s="178"/>
      <c r="J55" s="177"/>
      <c r="K55" s="177"/>
      <c r="L55" s="177"/>
      <c r="M55" s="175">
        <v>1926512</v>
      </c>
      <c r="N55" s="175">
        <v>1919167</v>
      </c>
      <c r="O55" s="175">
        <v>3641465</v>
      </c>
      <c r="P55" s="175">
        <v>879699</v>
      </c>
      <c r="Q55" s="175">
        <v>1774646</v>
      </c>
      <c r="S55" s="175">
        <v>10147</v>
      </c>
      <c r="T55" s="175">
        <v>12110</v>
      </c>
      <c r="U55" s="175">
        <v>18929</v>
      </c>
      <c r="V55" s="175">
        <v>4004</v>
      </c>
      <c r="W55" s="175">
        <v>11349</v>
      </c>
      <c r="Y55" s="176"/>
      <c r="Z55" s="176"/>
      <c r="AA55" s="176"/>
      <c r="AB55" s="176"/>
      <c r="AC55" s="176"/>
      <c r="AF55" s="174">
        <v>59885763</v>
      </c>
      <c r="AG55" s="174">
        <v>332664</v>
      </c>
      <c r="AH55" s="176"/>
    </row>
    <row r="56" spans="1:34" ht="13.5">
      <c r="A56" s="174"/>
      <c r="B56" s="173" t="s">
        <v>303</v>
      </c>
      <c r="C56" s="174"/>
      <c r="E56" s="179">
        <f t="shared" si="0"/>
        <v>4145660</v>
      </c>
      <c r="F56" s="175">
        <f t="shared" si="1"/>
        <v>33528</v>
      </c>
      <c r="G56" s="176">
        <f t="shared" si="11"/>
        <v>0.8087493909293092</v>
      </c>
      <c r="H56" s="177"/>
      <c r="I56" s="178"/>
      <c r="J56" s="177"/>
      <c r="K56" s="177"/>
      <c r="L56" s="177"/>
      <c r="M56" s="175">
        <v>593363</v>
      </c>
      <c r="N56" s="175">
        <v>1052363</v>
      </c>
      <c r="O56" s="175">
        <v>1619796</v>
      </c>
      <c r="P56" s="175">
        <v>413946</v>
      </c>
      <c r="Q56" s="175">
        <v>466192</v>
      </c>
      <c r="S56" s="175">
        <v>7764</v>
      </c>
      <c r="T56" s="175">
        <v>8361</v>
      </c>
      <c r="U56" s="175">
        <v>12528</v>
      </c>
      <c r="V56" s="175">
        <v>2721</v>
      </c>
      <c r="W56" s="175">
        <v>2154</v>
      </c>
      <c r="Y56" s="176"/>
      <c r="Z56" s="176"/>
      <c r="AA56" s="176"/>
      <c r="AB56" s="176"/>
      <c r="AC56" s="176"/>
      <c r="AF56" s="174">
        <v>15688508</v>
      </c>
      <c r="AG56" s="174">
        <v>80198</v>
      </c>
      <c r="AH56" s="176"/>
    </row>
    <row r="57" spans="1:34" ht="13.5">
      <c r="A57" s="174"/>
      <c r="B57" s="173"/>
      <c r="C57" s="174" t="s">
        <v>304</v>
      </c>
      <c r="E57" s="175">
        <f t="shared" si="0"/>
        <v>290277</v>
      </c>
      <c r="F57" s="175">
        <f t="shared" si="1"/>
        <v>4559</v>
      </c>
      <c r="G57" s="176">
        <f t="shared" si="11"/>
        <v>1.5705688015240615</v>
      </c>
      <c r="H57" s="177"/>
      <c r="I57" s="178">
        <v>3.2</v>
      </c>
      <c r="J57" s="177"/>
      <c r="K57" s="180">
        <f aca="true" t="shared" si="12" ref="K57:K65">E57*I57/1000</f>
        <v>928.8864</v>
      </c>
      <c r="L57" s="177"/>
      <c r="M57" s="175">
        <v>166</v>
      </c>
      <c r="N57" s="175">
        <v>128309</v>
      </c>
      <c r="O57" s="175">
        <v>161225</v>
      </c>
      <c r="P57" s="175">
        <v>107</v>
      </c>
      <c r="Q57" s="175">
        <v>470</v>
      </c>
      <c r="S57" s="175">
        <v>4</v>
      </c>
      <c r="T57" s="175">
        <v>1760</v>
      </c>
      <c r="U57" s="175">
        <v>2787</v>
      </c>
      <c r="V57" s="175">
        <v>2</v>
      </c>
      <c r="W57" s="175">
        <v>6</v>
      </c>
      <c r="Y57" s="176">
        <v>41.5</v>
      </c>
      <c r="Z57" s="176">
        <v>72.9</v>
      </c>
      <c r="AA57" s="176">
        <v>57.8</v>
      </c>
      <c r="AB57" s="176">
        <v>53.5</v>
      </c>
      <c r="AC57" s="176">
        <v>78.3</v>
      </c>
      <c r="AF57" s="174">
        <v>380303</v>
      </c>
      <c r="AG57" s="174">
        <v>5459</v>
      </c>
      <c r="AH57" s="176">
        <v>69.7</v>
      </c>
    </row>
    <row r="58" spans="1:34" ht="13.5">
      <c r="A58" s="174"/>
      <c r="B58" s="173"/>
      <c r="C58" s="174" t="s">
        <v>305</v>
      </c>
      <c r="E58" s="175">
        <f t="shared" si="0"/>
        <v>480</v>
      </c>
      <c r="F58" s="175">
        <f t="shared" si="1"/>
        <v>7</v>
      </c>
      <c r="G58" s="176">
        <f t="shared" si="11"/>
        <v>1.4583333333333335</v>
      </c>
      <c r="H58" s="177"/>
      <c r="I58" s="178">
        <v>2.46</v>
      </c>
      <c r="J58" s="177"/>
      <c r="K58" s="180">
        <f t="shared" si="12"/>
        <v>1.1807999999999998</v>
      </c>
      <c r="L58" s="177"/>
      <c r="M58" s="175">
        <v>94</v>
      </c>
      <c r="N58" s="175">
        <v>40</v>
      </c>
      <c r="O58" s="175">
        <v>0</v>
      </c>
      <c r="P58" s="175">
        <v>346</v>
      </c>
      <c r="Q58" s="175">
        <v>0</v>
      </c>
      <c r="S58" s="175">
        <v>2</v>
      </c>
      <c r="T58" s="175">
        <v>1</v>
      </c>
      <c r="U58" s="175">
        <v>0</v>
      </c>
      <c r="V58" s="175">
        <v>4</v>
      </c>
      <c r="W58" s="175">
        <v>0</v>
      </c>
      <c r="Y58" s="176">
        <v>47</v>
      </c>
      <c r="Z58" s="176">
        <v>40</v>
      </c>
      <c r="AA58" s="176"/>
      <c r="AB58" s="176">
        <v>86.5</v>
      </c>
      <c r="AC58" s="176"/>
      <c r="AF58" s="174">
        <v>199896</v>
      </c>
      <c r="AG58" s="174">
        <v>4849</v>
      </c>
      <c r="AH58" s="176">
        <v>41.2</v>
      </c>
    </row>
    <row r="59" spans="1:34" ht="13.5">
      <c r="A59" s="174"/>
      <c r="B59" s="173"/>
      <c r="C59" s="174" t="s">
        <v>306</v>
      </c>
      <c r="E59" s="175">
        <f t="shared" si="0"/>
        <v>24266</v>
      </c>
      <c r="F59" s="175">
        <f t="shared" si="1"/>
        <v>65</v>
      </c>
      <c r="G59" s="176">
        <f t="shared" si="11"/>
        <v>0.2678645017720267</v>
      </c>
      <c r="H59" s="177"/>
      <c r="I59" s="178">
        <v>0.63</v>
      </c>
      <c r="J59" s="177"/>
      <c r="K59" s="180">
        <f t="shared" si="12"/>
        <v>15.28758</v>
      </c>
      <c r="L59" s="177"/>
      <c r="M59" s="175">
        <v>6501</v>
      </c>
      <c r="N59" s="175">
        <v>1610</v>
      </c>
      <c r="O59" s="175">
        <v>8000</v>
      </c>
      <c r="P59" s="175">
        <v>2920</v>
      </c>
      <c r="Q59" s="175">
        <v>5235</v>
      </c>
      <c r="S59" s="175">
        <v>16</v>
      </c>
      <c r="T59" s="175">
        <v>10</v>
      </c>
      <c r="U59" s="175">
        <v>16</v>
      </c>
      <c r="V59" s="175">
        <v>8</v>
      </c>
      <c r="W59" s="175">
        <v>15</v>
      </c>
      <c r="Y59" s="176">
        <v>406.3</v>
      </c>
      <c r="Z59" s="176">
        <v>161</v>
      </c>
      <c r="AA59" s="176">
        <v>500</v>
      </c>
      <c r="AB59" s="176">
        <v>365</v>
      </c>
      <c r="AC59" s="176">
        <v>349</v>
      </c>
      <c r="AF59" s="174">
        <v>170064</v>
      </c>
      <c r="AG59" s="174">
        <v>561</v>
      </c>
      <c r="AH59" s="176">
        <v>303.1</v>
      </c>
    </row>
    <row r="60" spans="1:34" ht="13.5">
      <c r="A60" s="174"/>
      <c r="B60" s="173"/>
      <c r="C60" s="174" t="s">
        <v>307</v>
      </c>
      <c r="E60" s="175">
        <f t="shared" si="0"/>
        <v>2229698</v>
      </c>
      <c r="F60" s="175">
        <f t="shared" si="1"/>
        <v>16560</v>
      </c>
      <c r="G60" s="176">
        <f t="shared" si="11"/>
        <v>0.7427014779580015</v>
      </c>
      <c r="H60" s="177"/>
      <c r="I60" s="178">
        <v>2.53</v>
      </c>
      <c r="J60" s="177"/>
      <c r="K60" s="180">
        <f t="shared" si="12"/>
        <v>5641.135939999999</v>
      </c>
      <c r="L60" s="177"/>
      <c r="M60" s="175">
        <v>10775</v>
      </c>
      <c r="N60" s="175">
        <v>762221</v>
      </c>
      <c r="O60" s="175">
        <v>1089672</v>
      </c>
      <c r="P60" s="175">
        <v>277316</v>
      </c>
      <c r="Q60" s="175">
        <v>89714</v>
      </c>
      <c r="S60" s="175">
        <v>69</v>
      </c>
      <c r="T60" s="175">
        <v>5850</v>
      </c>
      <c r="U60" s="175">
        <v>8014</v>
      </c>
      <c r="V60" s="175">
        <v>2049</v>
      </c>
      <c r="W60" s="175">
        <v>578</v>
      </c>
      <c r="Y60" s="176">
        <v>168.1</v>
      </c>
      <c r="Z60" s="176">
        <v>130.3</v>
      </c>
      <c r="AA60" s="176">
        <v>136</v>
      </c>
      <c r="AB60" s="176">
        <v>135.3</v>
      </c>
      <c r="AC60" s="176">
        <v>155.9</v>
      </c>
      <c r="AF60" s="174">
        <v>4217269</v>
      </c>
      <c r="AG60" s="174">
        <v>24896</v>
      </c>
      <c r="AH60" s="176">
        <v>170.6</v>
      </c>
    </row>
    <row r="61" spans="1:34" ht="13.5">
      <c r="A61" s="174"/>
      <c r="B61" s="173"/>
      <c r="C61" s="174" t="s">
        <v>308</v>
      </c>
      <c r="E61" s="175">
        <f t="shared" si="0"/>
        <v>100590</v>
      </c>
      <c r="F61" s="175">
        <f t="shared" si="1"/>
        <v>397</v>
      </c>
      <c r="G61" s="176">
        <f t="shared" si="11"/>
        <v>0.39467143851277464</v>
      </c>
      <c r="H61" s="177"/>
      <c r="I61" s="178">
        <v>1.19</v>
      </c>
      <c r="J61" s="177"/>
      <c r="K61" s="180">
        <f t="shared" si="12"/>
        <v>119.70209999999999</v>
      </c>
      <c r="L61" s="177"/>
      <c r="M61" s="175">
        <v>155</v>
      </c>
      <c r="N61" s="175">
        <v>2502</v>
      </c>
      <c r="O61" s="175">
        <v>97933</v>
      </c>
      <c r="P61" s="175">
        <v>0</v>
      </c>
      <c r="Q61" s="175">
        <v>0</v>
      </c>
      <c r="S61" s="175">
        <v>1</v>
      </c>
      <c r="T61" s="175">
        <v>13</v>
      </c>
      <c r="U61" s="175">
        <v>383</v>
      </c>
      <c r="V61" s="175">
        <v>0</v>
      </c>
      <c r="W61" s="175">
        <v>0</v>
      </c>
      <c r="Y61" s="176"/>
      <c r="Z61" s="176"/>
      <c r="AA61" s="176"/>
      <c r="AB61" s="176"/>
      <c r="AC61" s="176"/>
      <c r="AF61" s="174">
        <v>3931331</v>
      </c>
      <c r="AG61" s="174">
        <v>8728</v>
      </c>
      <c r="AH61" s="176"/>
    </row>
    <row r="62" spans="1:34" ht="13.5">
      <c r="A62" s="174"/>
      <c r="B62" s="173"/>
      <c r="C62" s="174" t="s">
        <v>309</v>
      </c>
      <c r="E62" s="175">
        <f t="shared" si="0"/>
        <v>563739</v>
      </c>
      <c r="F62" s="175">
        <f t="shared" si="1"/>
        <v>2391</v>
      </c>
      <c r="G62" s="176">
        <f t="shared" si="11"/>
        <v>0.42413244426942254</v>
      </c>
      <c r="H62" s="177"/>
      <c r="I62" s="178">
        <v>2.62</v>
      </c>
      <c r="J62" s="177"/>
      <c r="K62" s="180">
        <f t="shared" si="12"/>
        <v>1476.99618</v>
      </c>
      <c r="L62" s="177"/>
      <c r="M62" s="175">
        <v>18739</v>
      </c>
      <c r="N62" s="175">
        <v>116100</v>
      </c>
      <c r="O62" s="175">
        <v>87700</v>
      </c>
      <c r="P62" s="175">
        <v>0</v>
      </c>
      <c r="Q62" s="175">
        <v>341200</v>
      </c>
      <c r="S62" s="175">
        <v>91</v>
      </c>
      <c r="T62" s="175">
        <v>490</v>
      </c>
      <c r="U62" s="175">
        <v>370</v>
      </c>
      <c r="V62" s="175">
        <v>0</v>
      </c>
      <c r="W62" s="175">
        <v>1440</v>
      </c>
      <c r="Y62" s="176">
        <v>205.9</v>
      </c>
      <c r="Z62" s="176">
        <v>236.9</v>
      </c>
      <c r="AA62" s="176">
        <v>237</v>
      </c>
      <c r="AB62" s="176"/>
      <c r="AC62" s="176">
        <v>236.9</v>
      </c>
      <c r="AF62" s="174">
        <v>1230155</v>
      </c>
      <c r="AG62" s="174">
        <v>5954</v>
      </c>
      <c r="AH62" s="176">
        <v>206.6</v>
      </c>
    </row>
    <row r="63" spans="1:34" ht="13.5">
      <c r="A63" s="174"/>
      <c r="B63" s="173"/>
      <c r="C63" s="174" t="s">
        <v>310</v>
      </c>
      <c r="E63" s="175">
        <f t="shared" si="0"/>
        <v>227200</v>
      </c>
      <c r="F63" s="175">
        <f t="shared" si="1"/>
        <v>721</v>
      </c>
      <c r="G63" s="176">
        <f t="shared" si="11"/>
        <v>0.3173415492957746</v>
      </c>
      <c r="H63" s="177"/>
      <c r="I63" s="178">
        <v>1.49</v>
      </c>
      <c r="J63" s="177"/>
      <c r="K63" s="180">
        <f t="shared" si="12"/>
        <v>338.528</v>
      </c>
      <c r="L63" s="177"/>
      <c r="M63" s="175">
        <v>156700</v>
      </c>
      <c r="N63" s="175">
        <v>9793</v>
      </c>
      <c r="O63" s="175">
        <v>19493</v>
      </c>
      <c r="P63" s="175">
        <v>34394</v>
      </c>
      <c r="Q63" s="175">
        <v>6820</v>
      </c>
      <c r="S63" s="175">
        <v>352</v>
      </c>
      <c r="T63" s="175">
        <v>80</v>
      </c>
      <c r="U63" s="175">
        <v>121</v>
      </c>
      <c r="V63" s="175">
        <v>158</v>
      </c>
      <c r="W63" s="175">
        <v>10</v>
      </c>
      <c r="Y63" s="176">
        <v>445.2</v>
      </c>
      <c r="Z63" s="176">
        <v>122.4</v>
      </c>
      <c r="AA63" s="176">
        <v>161.1</v>
      </c>
      <c r="AB63" s="176">
        <v>217.7</v>
      </c>
      <c r="AC63" s="176">
        <v>682</v>
      </c>
      <c r="AF63" s="174">
        <v>1487951</v>
      </c>
      <c r="AG63" s="174">
        <v>5095</v>
      </c>
      <c r="AH63" s="176">
        <v>292</v>
      </c>
    </row>
    <row r="64" spans="1:34" ht="13.5">
      <c r="A64" s="174"/>
      <c r="B64" s="173"/>
      <c r="C64" s="174" t="s">
        <v>311</v>
      </c>
      <c r="E64" s="175">
        <f t="shared" si="0"/>
        <v>662058</v>
      </c>
      <c r="F64" s="175">
        <f t="shared" si="1"/>
        <v>8581</v>
      </c>
      <c r="G64" s="176">
        <f t="shared" si="11"/>
        <v>1.2961100084886823</v>
      </c>
      <c r="H64" s="177"/>
      <c r="I64" s="178">
        <v>1.01</v>
      </c>
      <c r="J64" s="177"/>
      <c r="K64" s="180">
        <f t="shared" si="12"/>
        <v>668.67858</v>
      </c>
      <c r="L64" s="177"/>
      <c r="M64" s="175">
        <v>397576</v>
      </c>
      <c r="N64" s="175">
        <v>25171</v>
      </c>
      <c r="O64" s="175">
        <v>124061</v>
      </c>
      <c r="P64" s="175">
        <v>98060</v>
      </c>
      <c r="Q64" s="175">
        <v>17190</v>
      </c>
      <c r="S64" s="175">
        <v>7218</v>
      </c>
      <c r="T64" s="175">
        <v>125</v>
      </c>
      <c r="U64" s="175">
        <v>659</v>
      </c>
      <c r="V64" s="175">
        <v>497</v>
      </c>
      <c r="W64" s="175">
        <v>82</v>
      </c>
      <c r="Y64" s="176">
        <v>55.1</v>
      </c>
      <c r="Z64" s="176">
        <v>201.4</v>
      </c>
      <c r="AA64" s="176">
        <v>188.3</v>
      </c>
      <c r="AB64" s="176">
        <v>197.3</v>
      </c>
      <c r="AC64" s="176">
        <v>209.6</v>
      </c>
      <c r="AF64" s="174">
        <v>3697933</v>
      </c>
      <c r="AG64" s="174">
        <v>22691</v>
      </c>
      <c r="AH64" s="176">
        <v>163</v>
      </c>
    </row>
    <row r="65" spans="1:34" ht="13.5">
      <c r="A65" s="174"/>
      <c r="B65" s="173"/>
      <c r="C65" s="174" t="s">
        <v>312</v>
      </c>
      <c r="E65" s="175">
        <f t="shared" si="0"/>
        <v>47352</v>
      </c>
      <c r="F65" s="175">
        <f t="shared" si="1"/>
        <v>247</v>
      </c>
      <c r="G65" s="176">
        <f t="shared" si="11"/>
        <v>0.5216252745396182</v>
      </c>
      <c r="H65" s="177"/>
      <c r="I65" s="178">
        <v>1.01</v>
      </c>
      <c r="J65" s="177"/>
      <c r="K65" s="180">
        <f t="shared" si="12"/>
        <v>47.82552</v>
      </c>
      <c r="L65" s="177"/>
      <c r="M65" s="175">
        <v>2657</v>
      </c>
      <c r="N65" s="175">
        <v>6617</v>
      </c>
      <c r="O65" s="175">
        <v>31712</v>
      </c>
      <c r="P65" s="175">
        <v>803</v>
      </c>
      <c r="Q65" s="175">
        <v>5563</v>
      </c>
      <c r="S65" s="175">
        <v>11</v>
      </c>
      <c r="T65" s="175">
        <v>32</v>
      </c>
      <c r="U65" s="175">
        <v>178</v>
      </c>
      <c r="V65" s="175">
        <v>3</v>
      </c>
      <c r="W65" s="175">
        <v>23</v>
      </c>
      <c r="Y65" s="176">
        <v>241.5</v>
      </c>
      <c r="Z65" s="176">
        <v>206.8</v>
      </c>
      <c r="AA65" s="176">
        <v>178.2</v>
      </c>
      <c r="AB65" s="176">
        <v>267.7</v>
      </c>
      <c r="AC65" s="176">
        <v>241.9</v>
      </c>
      <c r="AF65" s="174">
        <v>373606</v>
      </c>
      <c r="AG65" s="174">
        <v>1965</v>
      </c>
      <c r="AH65" s="176">
        <v>190.5</v>
      </c>
    </row>
    <row r="66" spans="1:34" ht="13.5">
      <c r="A66" s="174"/>
      <c r="B66" s="173" t="s">
        <v>313</v>
      </c>
      <c r="C66" s="174"/>
      <c r="E66" s="179">
        <f t="shared" si="0"/>
        <v>3145681</v>
      </c>
      <c r="F66" s="175">
        <f t="shared" si="1"/>
        <v>1634</v>
      </c>
      <c r="G66" s="176">
        <f t="shared" si="11"/>
        <v>0.05194423719379047</v>
      </c>
      <c r="H66" s="177"/>
      <c r="I66" s="178"/>
      <c r="J66" s="177"/>
      <c r="K66" s="180"/>
      <c r="L66" s="177"/>
      <c r="M66" s="175">
        <v>1058187</v>
      </c>
      <c r="N66" s="175">
        <v>543425</v>
      </c>
      <c r="O66" s="175">
        <v>1016305</v>
      </c>
      <c r="P66" s="175">
        <v>266213</v>
      </c>
      <c r="Q66" s="175">
        <v>261551</v>
      </c>
      <c r="S66" s="175">
        <v>404</v>
      </c>
      <c r="T66" s="175">
        <v>223</v>
      </c>
      <c r="U66" s="175">
        <v>568</v>
      </c>
      <c r="V66" s="175">
        <v>157</v>
      </c>
      <c r="W66" s="175">
        <v>282</v>
      </c>
      <c r="Y66" s="176">
        <v>2619.3</v>
      </c>
      <c r="Z66" s="176">
        <v>2436.9</v>
      </c>
      <c r="AA66" s="176">
        <v>1789.3</v>
      </c>
      <c r="AB66" s="176">
        <v>1695.6</v>
      </c>
      <c r="AC66" s="176">
        <v>927.5</v>
      </c>
      <c r="AF66" s="174">
        <v>15359867</v>
      </c>
      <c r="AG66" s="174">
        <v>38720</v>
      </c>
      <c r="AH66" s="176">
        <v>396.7</v>
      </c>
    </row>
    <row r="67" spans="1:34" ht="13.5">
      <c r="A67" s="174"/>
      <c r="B67" s="173"/>
      <c r="C67" s="174" t="s">
        <v>314</v>
      </c>
      <c r="E67" s="175">
        <f t="shared" si="0"/>
        <v>42618</v>
      </c>
      <c r="F67" s="175">
        <f t="shared" si="1"/>
        <v>168</v>
      </c>
      <c r="G67" s="176">
        <f t="shared" si="11"/>
        <v>0.39419963395748275</v>
      </c>
      <c r="H67" s="177"/>
      <c r="I67" s="178">
        <v>1.11</v>
      </c>
      <c r="J67" s="177"/>
      <c r="K67" s="180">
        <f aca="true" t="shared" si="13" ref="K67:K71">E67*I67/1000</f>
        <v>47.305980000000005</v>
      </c>
      <c r="L67" s="177"/>
      <c r="M67" s="175">
        <v>7286</v>
      </c>
      <c r="N67" s="175">
        <v>5152</v>
      </c>
      <c r="O67" s="175">
        <v>25857</v>
      </c>
      <c r="P67" s="175">
        <v>1794</v>
      </c>
      <c r="Q67" s="175">
        <v>2529</v>
      </c>
      <c r="S67" s="175">
        <v>32</v>
      </c>
      <c r="T67" s="175">
        <v>27</v>
      </c>
      <c r="U67" s="175">
        <v>75</v>
      </c>
      <c r="V67" s="175">
        <v>13</v>
      </c>
      <c r="W67" s="175">
        <v>21</v>
      </c>
      <c r="Y67" s="176">
        <v>227.7</v>
      </c>
      <c r="Z67" s="176">
        <v>190.8</v>
      </c>
      <c r="AA67" s="176">
        <v>344.8</v>
      </c>
      <c r="AB67" s="176">
        <v>138</v>
      </c>
      <c r="AC67" s="176">
        <v>120.4</v>
      </c>
      <c r="AF67" s="174">
        <v>604161</v>
      </c>
      <c r="AG67" s="174">
        <v>3352</v>
      </c>
      <c r="AH67" s="176">
        <v>180.2</v>
      </c>
    </row>
    <row r="68" spans="1:34" ht="13.5">
      <c r="A68" s="174"/>
      <c r="B68" s="173"/>
      <c r="C68" s="174" t="s">
        <v>315</v>
      </c>
      <c r="E68" s="175">
        <f t="shared" si="0"/>
        <v>10323</v>
      </c>
      <c r="F68" s="175">
        <f t="shared" si="1"/>
        <v>20</v>
      </c>
      <c r="G68" s="176">
        <f t="shared" si="11"/>
        <v>0.19374212922600018</v>
      </c>
      <c r="H68" s="177"/>
      <c r="I68" s="178">
        <v>1.12</v>
      </c>
      <c r="J68" s="177"/>
      <c r="K68" s="180">
        <f t="shared" si="13"/>
        <v>11.56176</v>
      </c>
      <c r="L68" s="177"/>
      <c r="M68" s="175">
        <v>3281</v>
      </c>
      <c r="N68" s="175">
        <v>1320</v>
      </c>
      <c r="O68" s="175">
        <v>1978</v>
      </c>
      <c r="P68" s="175">
        <v>1106</v>
      </c>
      <c r="Q68" s="175">
        <v>2638</v>
      </c>
      <c r="S68" s="175">
        <v>7</v>
      </c>
      <c r="T68" s="175">
        <v>2</v>
      </c>
      <c r="U68" s="175">
        <v>3</v>
      </c>
      <c r="V68" s="175">
        <v>2</v>
      </c>
      <c r="W68" s="175">
        <v>6</v>
      </c>
      <c r="Y68" s="176">
        <v>468.7</v>
      </c>
      <c r="Z68" s="176">
        <v>660</v>
      </c>
      <c r="AA68" s="176">
        <v>659.3</v>
      </c>
      <c r="AB68" s="176">
        <v>553</v>
      </c>
      <c r="AC68" s="176">
        <v>439.7</v>
      </c>
      <c r="AF68" s="174">
        <v>313315</v>
      </c>
      <c r="AG68" s="174">
        <v>820</v>
      </c>
      <c r="AH68" s="176">
        <v>382.1</v>
      </c>
    </row>
    <row r="69" spans="1:34" ht="13.5">
      <c r="A69" s="174"/>
      <c r="B69" s="173"/>
      <c r="C69" s="174" t="s">
        <v>316</v>
      </c>
      <c r="E69" s="175">
        <f t="shared" si="0"/>
        <v>531442</v>
      </c>
      <c r="F69" s="175">
        <f t="shared" si="1"/>
        <v>716</v>
      </c>
      <c r="G69" s="176">
        <f t="shared" si="11"/>
        <v>0.13472777838409458</v>
      </c>
      <c r="H69" s="177"/>
      <c r="I69" s="178">
        <v>1</v>
      </c>
      <c r="J69" s="177"/>
      <c r="K69" s="180">
        <f t="shared" si="13"/>
        <v>531.442</v>
      </c>
      <c r="L69" s="177"/>
      <c r="M69" s="175">
        <v>294920</v>
      </c>
      <c r="N69" s="175">
        <v>31366</v>
      </c>
      <c r="O69" s="175">
        <v>87131</v>
      </c>
      <c r="P69" s="175">
        <v>29032</v>
      </c>
      <c r="Q69" s="175">
        <v>88993</v>
      </c>
      <c r="S69" s="175">
        <v>195</v>
      </c>
      <c r="T69" s="175">
        <v>68</v>
      </c>
      <c r="U69" s="175">
        <v>184</v>
      </c>
      <c r="V69" s="175">
        <v>66</v>
      </c>
      <c r="W69" s="175">
        <v>203</v>
      </c>
      <c r="Y69" s="176">
        <v>1512.4</v>
      </c>
      <c r="Z69" s="176">
        <v>461.3</v>
      </c>
      <c r="AA69" s="176">
        <v>473.5</v>
      </c>
      <c r="AB69" s="176">
        <v>439.9</v>
      </c>
      <c r="AC69" s="176">
        <v>438.4</v>
      </c>
      <c r="AF69" s="174">
        <v>6639737</v>
      </c>
      <c r="AG69" s="174">
        <v>24217</v>
      </c>
      <c r="AH69" s="176">
        <v>274.2</v>
      </c>
    </row>
    <row r="70" spans="1:34" ht="13.5">
      <c r="A70" s="174"/>
      <c r="B70" s="173"/>
      <c r="C70" s="174" t="s">
        <v>317</v>
      </c>
      <c r="E70" s="175">
        <f t="shared" si="0"/>
        <v>2538759</v>
      </c>
      <c r="F70" s="175">
        <f t="shared" si="1"/>
        <v>702</v>
      </c>
      <c r="G70" s="176">
        <f t="shared" si="11"/>
        <v>0.027651305224324168</v>
      </c>
      <c r="H70" s="177"/>
      <c r="I70" s="178">
        <v>0.5</v>
      </c>
      <c r="J70" s="177"/>
      <c r="K70" s="180">
        <f t="shared" si="13"/>
        <v>1269.3795</v>
      </c>
      <c r="L70" s="177"/>
      <c r="M70" s="175">
        <v>746580</v>
      </c>
      <c r="N70" s="175">
        <v>503735</v>
      </c>
      <c r="O70" s="175">
        <v>891064</v>
      </c>
      <c r="P70" s="175">
        <v>233049</v>
      </c>
      <c r="Q70" s="175">
        <v>164331</v>
      </c>
      <c r="S70" s="175">
        <v>162</v>
      </c>
      <c r="T70" s="175">
        <v>124</v>
      </c>
      <c r="U70" s="175">
        <v>301</v>
      </c>
      <c r="V70" s="175">
        <v>71</v>
      </c>
      <c r="W70" s="175">
        <v>44</v>
      </c>
      <c r="Y70" s="176">
        <v>4608.5</v>
      </c>
      <c r="Z70" s="176">
        <v>4062.4</v>
      </c>
      <c r="AA70" s="176">
        <v>2960.3</v>
      </c>
      <c r="AB70" s="176">
        <v>3282.4</v>
      </c>
      <c r="AC70" s="176">
        <v>3734.8</v>
      </c>
      <c r="AF70" s="174">
        <v>7191111</v>
      </c>
      <c r="AG70" s="174">
        <v>5826</v>
      </c>
      <c r="AH70" s="176">
        <v>1234.8</v>
      </c>
    </row>
    <row r="71" spans="1:34" ht="13.5">
      <c r="A71" s="174"/>
      <c r="B71" s="173"/>
      <c r="C71" s="174" t="s">
        <v>318</v>
      </c>
      <c r="E71" s="175">
        <f t="shared" si="0"/>
        <v>22539</v>
      </c>
      <c r="F71" s="175">
        <f t="shared" si="1"/>
        <v>28</v>
      </c>
      <c r="G71" s="176">
        <f t="shared" si="11"/>
        <v>0.12422911398021208</v>
      </c>
      <c r="H71" s="177"/>
      <c r="I71" s="178">
        <v>0.81</v>
      </c>
      <c r="J71" s="177"/>
      <c r="K71" s="180">
        <f t="shared" si="13"/>
        <v>18.25659</v>
      </c>
      <c r="L71" s="177"/>
      <c r="M71" s="175">
        <v>6120</v>
      </c>
      <c r="N71" s="175">
        <v>1852</v>
      </c>
      <c r="O71" s="175">
        <v>10275</v>
      </c>
      <c r="P71" s="175">
        <v>1232</v>
      </c>
      <c r="Q71" s="175">
        <v>3060</v>
      </c>
      <c r="S71" s="175">
        <v>8</v>
      </c>
      <c r="T71" s="175">
        <v>2</v>
      </c>
      <c r="U71" s="175">
        <v>5</v>
      </c>
      <c r="V71" s="175">
        <v>5</v>
      </c>
      <c r="W71" s="175">
        <v>8</v>
      </c>
      <c r="Y71" s="176">
        <v>765</v>
      </c>
      <c r="Z71" s="176">
        <v>926</v>
      </c>
      <c r="AA71" s="176">
        <v>2055</v>
      </c>
      <c r="AB71" s="176">
        <v>246.4</v>
      </c>
      <c r="AC71" s="176">
        <v>382.5</v>
      </c>
      <c r="AF71" s="174">
        <v>326757</v>
      </c>
      <c r="AG71" s="174">
        <v>1123</v>
      </c>
      <c r="AH71" s="176">
        <v>291</v>
      </c>
    </row>
    <row r="72" spans="1:34" ht="13.5">
      <c r="A72" s="174"/>
      <c r="B72" s="173"/>
      <c r="C72" s="181" t="s">
        <v>319</v>
      </c>
      <c r="E72" s="182">
        <f t="shared" si="0"/>
        <v>0</v>
      </c>
      <c r="F72" s="182">
        <f t="shared" si="1"/>
        <v>0</v>
      </c>
      <c r="G72" s="183"/>
      <c r="H72" s="177"/>
      <c r="I72" s="178"/>
      <c r="J72" s="177"/>
      <c r="K72" s="180"/>
      <c r="L72" s="177"/>
      <c r="M72" s="175">
        <v>0</v>
      </c>
      <c r="N72" s="175">
        <v>0</v>
      </c>
      <c r="O72" s="175">
        <v>0</v>
      </c>
      <c r="P72" s="175">
        <v>0</v>
      </c>
      <c r="Q72" s="175">
        <v>0</v>
      </c>
      <c r="S72" s="175">
        <v>0</v>
      </c>
      <c r="T72" s="175">
        <v>0</v>
      </c>
      <c r="U72" s="175">
        <v>0</v>
      </c>
      <c r="V72" s="175">
        <v>0</v>
      </c>
      <c r="W72" s="175">
        <v>0</v>
      </c>
      <c r="Y72" s="176"/>
      <c r="Z72" s="176"/>
      <c r="AA72" s="176"/>
      <c r="AB72" s="176"/>
      <c r="AC72" s="176"/>
      <c r="AF72" s="174">
        <v>284786</v>
      </c>
      <c r="AG72" s="174">
        <v>3382</v>
      </c>
      <c r="AH72" s="176">
        <v>84.2</v>
      </c>
    </row>
    <row r="73" spans="1:34" ht="13.5">
      <c r="A73" s="174"/>
      <c r="B73" s="173" t="s">
        <v>320</v>
      </c>
      <c r="C73" s="174"/>
      <c r="E73" s="179">
        <f t="shared" si="0"/>
        <v>1469778</v>
      </c>
      <c r="F73" s="175">
        <f t="shared" si="1"/>
        <v>4792</v>
      </c>
      <c r="G73" s="176">
        <f aca="true" t="shared" si="14" ref="G73:G84">F73/E73%</f>
        <v>0.326035632592133</v>
      </c>
      <c r="H73" s="177"/>
      <c r="I73" s="178"/>
      <c r="J73" s="177"/>
      <c r="K73" s="180"/>
      <c r="L73" s="177"/>
      <c r="M73" s="175">
        <v>219927</v>
      </c>
      <c r="N73" s="175">
        <v>56758</v>
      </c>
      <c r="O73" s="175">
        <v>696847</v>
      </c>
      <c r="P73" s="175">
        <v>154471</v>
      </c>
      <c r="Q73" s="175">
        <v>341775</v>
      </c>
      <c r="S73" s="175">
        <v>909</v>
      </c>
      <c r="T73" s="175">
        <v>211</v>
      </c>
      <c r="U73" s="175">
        <v>2449</v>
      </c>
      <c r="V73" s="175">
        <v>540</v>
      </c>
      <c r="W73" s="175">
        <v>683</v>
      </c>
      <c r="Y73" s="176">
        <v>241.9</v>
      </c>
      <c r="Z73" s="176">
        <v>269</v>
      </c>
      <c r="AA73" s="176">
        <v>284.5</v>
      </c>
      <c r="AB73" s="176">
        <v>286.1</v>
      </c>
      <c r="AC73" s="176">
        <v>500.4</v>
      </c>
      <c r="AF73" s="174">
        <v>15889867</v>
      </c>
      <c r="AG73" s="174">
        <v>43384</v>
      </c>
      <c r="AH73" s="176">
        <v>366.3</v>
      </c>
    </row>
    <row r="74" spans="1:34" ht="13.5">
      <c r="A74" s="174"/>
      <c r="B74" s="173"/>
      <c r="C74" s="174" t="s">
        <v>321</v>
      </c>
      <c r="E74" s="175">
        <f t="shared" si="0"/>
        <v>579526</v>
      </c>
      <c r="F74" s="175">
        <f t="shared" si="1"/>
        <v>1135</v>
      </c>
      <c r="G74" s="176">
        <f t="shared" si="14"/>
        <v>0.1958497116609091</v>
      </c>
      <c r="H74" s="177"/>
      <c r="I74" s="178">
        <v>0.63</v>
      </c>
      <c r="J74" s="177"/>
      <c r="K74" s="180">
        <f aca="true" t="shared" si="15" ref="K74:K81">E74*I74/1000</f>
        <v>365.10138</v>
      </c>
      <c r="L74" s="177"/>
      <c r="M74" s="175">
        <v>63954</v>
      </c>
      <c r="N74" s="175">
        <v>15705</v>
      </c>
      <c r="O74" s="175">
        <v>239466</v>
      </c>
      <c r="P74" s="175">
        <v>55151</v>
      </c>
      <c r="Q74" s="175">
        <v>205250</v>
      </c>
      <c r="S74" s="175">
        <v>178</v>
      </c>
      <c r="T74" s="175">
        <v>42</v>
      </c>
      <c r="U74" s="175">
        <v>444</v>
      </c>
      <c r="V74" s="175">
        <v>150</v>
      </c>
      <c r="W74" s="175">
        <v>321</v>
      </c>
      <c r="Y74" s="176">
        <v>359.3</v>
      </c>
      <c r="Z74" s="176">
        <v>373.9</v>
      </c>
      <c r="AA74" s="176">
        <v>539.3</v>
      </c>
      <c r="AB74" s="176">
        <v>367.7</v>
      </c>
      <c r="AC74" s="176">
        <v>639.4</v>
      </c>
      <c r="AF74" s="174">
        <v>5342539</v>
      </c>
      <c r="AG74" s="174">
        <v>12563</v>
      </c>
      <c r="AH74" s="176">
        <v>425.3</v>
      </c>
    </row>
    <row r="75" spans="1:34" ht="13.5">
      <c r="A75" s="174"/>
      <c r="B75" s="173"/>
      <c r="C75" s="174" t="s">
        <v>322</v>
      </c>
      <c r="E75" s="175">
        <f t="shared" si="0"/>
        <v>118316</v>
      </c>
      <c r="F75" s="175">
        <f t="shared" si="1"/>
        <v>402</v>
      </c>
      <c r="G75" s="176">
        <f t="shared" si="14"/>
        <v>0.3397680787044863</v>
      </c>
      <c r="H75" s="177"/>
      <c r="I75" s="178">
        <v>0.76</v>
      </c>
      <c r="J75" s="177"/>
      <c r="K75" s="180">
        <f t="shared" si="15"/>
        <v>89.92016000000001</v>
      </c>
      <c r="L75" s="177"/>
      <c r="M75" s="175">
        <v>32745</v>
      </c>
      <c r="N75" s="175">
        <v>8440</v>
      </c>
      <c r="O75" s="175">
        <v>26048</v>
      </c>
      <c r="P75" s="175">
        <v>9495</v>
      </c>
      <c r="Q75" s="175">
        <v>41588</v>
      </c>
      <c r="S75" s="175">
        <v>111</v>
      </c>
      <c r="T75" s="175">
        <v>40</v>
      </c>
      <c r="U75" s="175">
        <v>98</v>
      </c>
      <c r="V75" s="175">
        <v>45</v>
      </c>
      <c r="W75" s="175">
        <v>108</v>
      </c>
      <c r="Y75" s="176">
        <v>295</v>
      </c>
      <c r="Z75" s="176">
        <v>211</v>
      </c>
      <c r="AA75" s="176">
        <v>265.8</v>
      </c>
      <c r="AB75" s="176">
        <v>211</v>
      </c>
      <c r="AC75" s="176">
        <v>385.1</v>
      </c>
      <c r="AF75" s="174">
        <v>526532</v>
      </c>
      <c r="AG75" s="174">
        <v>2268</v>
      </c>
      <c r="AH75" s="176">
        <v>232.2</v>
      </c>
    </row>
    <row r="76" spans="1:34" ht="13.5">
      <c r="A76" s="174"/>
      <c r="B76" s="173"/>
      <c r="C76" s="174" t="s">
        <v>323</v>
      </c>
      <c r="E76" s="175">
        <f t="shared" si="0"/>
        <v>4399</v>
      </c>
      <c r="F76" s="175">
        <f t="shared" si="1"/>
        <v>69</v>
      </c>
      <c r="G76" s="176">
        <f t="shared" si="14"/>
        <v>1.5685383041600363</v>
      </c>
      <c r="H76" s="177"/>
      <c r="I76" s="178">
        <v>5.31</v>
      </c>
      <c r="J76" s="177"/>
      <c r="K76" s="180">
        <f t="shared" si="15"/>
        <v>23.35869</v>
      </c>
      <c r="L76" s="177"/>
      <c r="M76" s="175">
        <v>0</v>
      </c>
      <c r="N76" s="175">
        <v>320</v>
      </c>
      <c r="O76" s="175">
        <v>2155</v>
      </c>
      <c r="P76" s="175">
        <v>1451</v>
      </c>
      <c r="Q76" s="175">
        <v>473</v>
      </c>
      <c r="S76" s="175">
        <v>0</v>
      </c>
      <c r="T76" s="175">
        <v>4</v>
      </c>
      <c r="U76" s="175">
        <v>35</v>
      </c>
      <c r="V76" s="175">
        <v>24</v>
      </c>
      <c r="W76" s="175">
        <v>6</v>
      </c>
      <c r="Y76" s="176"/>
      <c r="Z76" s="176">
        <v>80</v>
      </c>
      <c r="AA76" s="176">
        <v>61.6</v>
      </c>
      <c r="AB76" s="176">
        <v>60.5</v>
      </c>
      <c r="AC76" s="176">
        <v>78.8</v>
      </c>
      <c r="AF76" s="174">
        <v>245383</v>
      </c>
      <c r="AG76" s="174">
        <v>3261</v>
      </c>
      <c r="AH76" s="176">
        <v>75.2</v>
      </c>
    </row>
    <row r="77" spans="1:34" ht="13.5">
      <c r="A77" s="174"/>
      <c r="B77" s="173"/>
      <c r="C77" s="174" t="s">
        <v>324</v>
      </c>
      <c r="E77" s="175">
        <f t="shared" si="0"/>
        <v>471684</v>
      </c>
      <c r="F77" s="175">
        <f t="shared" si="1"/>
        <v>1969</v>
      </c>
      <c r="G77" s="176">
        <f t="shared" si="14"/>
        <v>0.41744048981945536</v>
      </c>
      <c r="H77" s="177"/>
      <c r="I77" s="178">
        <v>1.1</v>
      </c>
      <c r="J77" s="177"/>
      <c r="K77" s="180">
        <f t="shared" si="15"/>
        <v>518.8524</v>
      </c>
      <c r="L77" s="177"/>
      <c r="M77" s="175">
        <v>23207</v>
      </c>
      <c r="N77" s="175">
        <v>13790</v>
      </c>
      <c r="O77" s="175">
        <v>398247</v>
      </c>
      <c r="P77" s="175">
        <v>27264</v>
      </c>
      <c r="Q77" s="175">
        <v>9176</v>
      </c>
      <c r="S77" s="175">
        <v>49</v>
      </c>
      <c r="T77" s="175">
        <v>62</v>
      </c>
      <c r="U77" s="175">
        <v>1758</v>
      </c>
      <c r="V77" s="175">
        <v>69</v>
      </c>
      <c r="W77" s="175">
        <v>31</v>
      </c>
      <c r="Y77" s="176">
        <v>473.6</v>
      </c>
      <c r="Z77" s="176">
        <v>222.4</v>
      </c>
      <c r="AA77" s="176">
        <v>226.5</v>
      </c>
      <c r="AB77" s="176">
        <v>395.1</v>
      </c>
      <c r="AC77" s="176">
        <v>296</v>
      </c>
      <c r="AF77" s="174">
        <v>7102309</v>
      </c>
      <c r="AG77" s="174">
        <v>17023</v>
      </c>
      <c r="AH77" s="176">
        <v>417.2</v>
      </c>
    </row>
    <row r="78" spans="1:34" ht="13.5">
      <c r="A78" s="174"/>
      <c r="B78" s="173"/>
      <c r="C78" s="174" t="s">
        <v>325</v>
      </c>
      <c r="E78" s="175">
        <f t="shared" si="0"/>
        <v>59069</v>
      </c>
      <c r="F78" s="175">
        <f t="shared" si="1"/>
        <v>165</v>
      </c>
      <c r="G78" s="176">
        <f t="shared" si="14"/>
        <v>0.27933433780832584</v>
      </c>
      <c r="H78" s="177"/>
      <c r="I78" s="178">
        <v>1.3</v>
      </c>
      <c r="J78" s="177"/>
      <c r="K78" s="180">
        <f t="shared" si="15"/>
        <v>76.7897</v>
      </c>
      <c r="L78" s="177"/>
      <c r="M78" s="175">
        <v>5049</v>
      </c>
      <c r="N78" s="175">
        <v>2900</v>
      </c>
      <c r="O78" s="175">
        <v>15328</v>
      </c>
      <c r="P78" s="175">
        <v>9942</v>
      </c>
      <c r="Q78" s="175">
        <v>25850</v>
      </c>
      <c r="S78" s="175">
        <v>27</v>
      </c>
      <c r="T78" s="175">
        <v>13</v>
      </c>
      <c r="U78" s="175">
        <v>41</v>
      </c>
      <c r="V78" s="175">
        <v>44</v>
      </c>
      <c r="W78" s="175">
        <v>40</v>
      </c>
      <c r="Y78" s="176">
        <v>187</v>
      </c>
      <c r="Z78" s="176">
        <v>223.1</v>
      </c>
      <c r="AA78" s="176">
        <v>373.9</v>
      </c>
      <c r="AB78" s="176">
        <v>226</v>
      </c>
      <c r="AC78" s="176">
        <v>646.2</v>
      </c>
      <c r="AF78" s="174">
        <v>1527438</v>
      </c>
      <c r="AG78" s="174">
        <v>3143</v>
      </c>
      <c r="AH78" s="176">
        <v>486</v>
      </c>
    </row>
    <row r="79" spans="1:34" ht="13.5">
      <c r="A79" s="174"/>
      <c r="B79" s="173"/>
      <c r="C79" s="174" t="s">
        <v>326</v>
      </c>
      <c r="E79" s="175">
        <f t="shared" si="0"/>
        <v>94314</v>
      </c>
      <c r="F79" s="175">
        <f t="shared" si="1"/>
        <v>574</v>
      </c>
      <c r="G79" s="176">
        <f t="shared" si="14"/>
        <v>0.6086052971987191</v>
      </c>
      <c r="H79" s="177"/>
      <c r="I79" s="178">
        <v>0.94</v>
      </c>
      <c r="J79" s="177"/>
      <c r="K79" s="180">
        <f t="shared" si="15"/>
        <v>88.65516</v>
      </c>
      <c r="L79" s="177"/>
      <c r="M79" s="175">
        <v>82322</v>
      </c>
      <c r="N79" s="175">
        <v>2053</v>
      </c>
      <c r="O79" s="175">
        <v>3074</v>
      </c>
      <c r="P79" s="175">
        <v>2147</v>
      </c>
      <c r="Q79" s="175">
        <v>4718</v>
      </c>
      <c r="S79" s="175">
        <v>504</v>
      </c>
      <c r="T79" s="175">
        <v>10</v>
      </c>
      <c r="U79" s="175">
        <v>22</v>
      </c>
      <c r="V79" s="175">
        <v>14</v>
      </c>
      <c r="W79" s="175">
        <v>24</v>
      </c>
      <c r="Y79" s="176">
        <v>163.3</v>
      </c>
      <c r="Z79" s="176">
        <v>205.3</v>
      </c>
      <c r="AA79" s="176">
        <v>139.7</v>
      </c>
      <c r="AB79" s="176">
        <v>153.4</v>
      </c>
      <c r="AC79" s="176">
        <v>196.6</v>
      </c>
      <c r="AF79" s="174">
        <v>453661</v>
      </c>
      <c r="AG79" s="174">
        <v>3050</v>
      </c>
      <c r="AH79" s="176">
        <v>148.7</v>
      </c>
    </row>
    <row r="80" spans="1:34" ht="13.5">
      <c r="A80" s="174"/>
      <c r="B80" s="173"/>
      <c r="C80" s="174" t="s">
        <v>327</v>
      </c>
      <c r="E80" s="175">
        <f t="shared" si="0"/>
        <v>141720</v>
      </c>
      <c r="F80" s="175">
        <f t="shared" si="1"/>
        <v>473</v>
      </c>
      <c r="G80" s="176">
        <f t="shared" si="14"/>
        <v>0.33375670335873553</v>
      </c>
      <c r="H80" s="177"/>
      <c r="I80" s="178">
        <v>1.38</v>
      </c>
      <c r="J80" s="177"/>
      <c r="K80" s="180">
        <f t="shared" si="15"/>
        <v>195.57359999999997</v>
      </c>
      <c r="L80" s="177"/>
      <c r="M80" s="175">
        <v>12650</v>
      </c>
      <c r="N80" s="175">
        <v>13550</v>
      </c>
      <c r="O80" s="175">
        <v>11900</v>
      </c>
      <c r="P80" s="175">
        <v>48900</v>
      </c>
      <c r="Q80" s="175">
        <v>54720</v>
      </c>
      <c r="S80" s="175">
        <v>40</v>
      </c>
      <c r="T80" s="175">
        <v>40</v>
      </c>
      <c r="U80" s="175">
        <v>47</v>
      </c>
      <c r="V80" s="175">
        <v>193</v>
      </c>
      <c r="W80" s="175">
        <v>153</v>
      </c>
      <c r="Y80" s="176">
        <v>316.2</v>
      </c>
      <c r="Z80" s="176">
        <v>338.8</v>
      </c>
      <c r="AA80" s="176">
        <v>253.2</v>
      </c>
      <c r="AB80" s="176">
        <v>253.4</v>
      </c>
      <c r="AC80" s="176">
        <v>357.6</v>
      </c>
      <c r="AF80" s="174">
        <v>510735</v>
      </c>
      <c r="AG80" s="174">
        <v>1444</v>
      </c>
      <c r="AH80" s="176">
        <v>353.7</v>
      </c>
    </row>
    <row r="81" spans="1:34" ht="13.5">
      <c r="A81" s="174"/>
      <c r="B81" s="173"/>
      <c r="C81" s="174" t="s">
        <v>328</v>
      </c>
      <c r="E81" s="175">
        <f t="shared" si="0"/>
        <v>750</v>
      </c>
      <c r="F81" s="175">
        <f t="shared" si="1"/>
        <v>5</v>
      </c>
      <c r="G81" s="176">
        <f t="shared" si="14"/>
        <v>0.6666666666666666</v>
      </c>
      <c r="H81" s="177"/>
      <c r="I81" s="178">
        <v>2.65</v>
      </c>
      <c r="J81" s="177"/>
      <c r="K81" s="180">
        <f t="shared" si="15"/>
        <v>1.9875</v>
      </c>
      <c r="L81" s="177"/>
      <c r="M81" s="175">
        <v>0</v>
      </c>
      <c r="N81" s="175">
        <v>0</v>
      </c>
      <c r="O81" s="175">
        <v>629</v>
      </c>
      <c r="P81" s="175">
        <v>121</v>
      </c>
      <c r="Q81" s="175">
        <v>0</v>
      </c>
      <c r="S81" s="175">
        <v>0</v>
      </c>
      <c r="T81" s="175">
        <v>0</v>
      </c>
      <c r="U81" s="175">
        <v>4</v>
      </c>
      <c r="V81" s="175">
        <v>1</v>
      </c>
      <c r="W81" s="175">
        <v>0</v>
      </c>
      <c r="Y81" s="176"/>
      <c r="Z81" s="176"/>
      <c r="AA81" s="176">
        <v>157.2</v>
      </c>
      <c r="AB81" s="176">
        <v>121</v>
      </c>
      <c r="AC81" s="176"/>
      <c r="AF81" s="174">
        <v>181270</v>
      </c>
      <c r="AG81" s="174">
        <v>632</v>
      </c>
      <c r="AH81" s="176">
        <v>286.9</v>
      </c>
    </row>
    <row r="82" spans="1:34" ht="13.5">
      <c r="A82" s="174"/>
      <c r="B82" s="173" t="s">
        <v>329</v>
      </c>
      <c r="C82" s="174"/>
      <c r="E82" s="179">
        <f t="shared" si="0"/>
        <v>1371072</v>
      </c>
      <c r="F82" s="175">
        <f t="shared" si="1"/>
        <v>16108</v>
      </c>
      <c r="G82" s="176">
        <f t="shared" si="14"/>
        <v>1.1748471269196659</v>
      </c>
      <c r="H82" s="177"/>
      <c r="I82" s="178"/>
      <c r="J82" s="177"/>
      <c r="K82" s="180"/>
      <c r="L82" s="177"/>
      <c r="M82" s="175">
        <v>46260</v>
      </c>
      <c r="N82" s="175">
        <v>266621</v>
      </c>
      <c r="O82" s="175">
        <v>308517</v>
      </c>
      <c r="P82" s="175">
        <v>44546</v>
      </c>
      <c r="Q82" s="175">
        <v>705128</v>
      </c>
      <c r="S82" s="175">
        <v>596</v>
      </c>
      <c r="T82" s="175">
        <v>3315</v>
      </c>
      <c r="U82" s="175">
        <v>3384</v>
      </c>
      <c r="V82" s="175">
        <v>583</v>
      </c>
      <c r="W82" s="175">
        <v>8230</v>
      </c>
      <c r="Y82" s="176">
        <v>77.6</v>
      </c>
      <c r="Z82" s="176">
        <v>80.4</v>
      </c>
      <c r="AA82" s="176">
        <v>91.2</v>
      </c>
      <c r="AB82" s="176">
        <v>76.4</v>
      </c>
      <c r="AC82" s="176">
        <v>85.7</v>
      </c>
      <c r="AF82" s="174">
        <v>6575709</v>
      </c>
      <c r="AG82" s="174">
        <v>77125</v>
      </c>
      <c r="AH82" s="176">
        <v>85.3</v>
      </c>
    </row>
    <row r="83" spans="1:34" ht="13.5">
      <c r="A83" s="174"/>
      <c r="B83" s="173"/>
      <c r="C83" s="174" t="s">
        <v>330</v>
      </c>
      <c r="E83" s="175">
        <f t="shared" si="0"/>
        <v>498142</v>
      </c>
      <c r="F83" s="175">
        <f t="shared" si="1"/>
        <v>7563</v>
      </c>
      <c r="G83" s="176">
        <f t="shared" si="14"/>
        <v>1.5182417864785542</v>
      </c>
      <c r="H83" s="177"/>
      <c r="I83" s="178">
        <v>5.84</v>
      </c>
      <c r="J83" s="177"/>
      <c r="K83" s="180">
        <f aca="true" t="shared" si="16" ref="K83:K84">E83*I83/1000</f>
        <v>2909.1492799999996</v>
      </c>
      <c r="L83" s="177"/>
      <c r="M83" s="175">
        <v>12000</v>
      </c>
      <c r="N83" s="175">
        <v>81541</v>
      </c>
      <c r="O83" s="175">
        <v>97387</v>
      </c>
      <c r="P83" s="175">
        <v>20996</v>
      </c>
      <c r="Q83" s="175">
        <v>286218</v>
      </c>
      <c r="S83" s="175">
        <v>200</v>
      </c>
      <c r="T83" s="175">
        <v>1235</v>
      </c>
      <c r="U83" s="175">
        <v>1475</v>
      </c>
      <c r="V83" s="175">
        <v>318</v>
      </c>
      <c r="W83" s="175">
        <v>4335</v>
      </c>
      <c r="Y83" s="176">
        <v>60</v>
      </c>
      <c r="Z83" s="176">
        <v>66</v>
      </c>
      <c r="AA83" s="176">
        <v>66</v>
      </c>
      <c r="AB83" s="176">
        <v>66</v>
      </c>
      <c r="AC83" s="176">
        <v>66</v>
      </c>
      <c r="AF83" s="174">
        <v>2821905</v>
      </c>
      <c r="AG83" s="174">
        <v>42750</v>
      </c>
      <c r="AH83" s="176">
        <v>66</v>
      </c>
    </row>
    <row r="84" spans="1:34" ht="13.5">
      <c r="A84" s="174"/>
      <c r="B84" s="173"/>
      <c r="C84" s="174" t="s">
        <v>331</v>
      </c>
      <c r="E84" s="175">
        <f t="shared" si="0"/>
        <v>872930</v>
      </c>
      <c r="F84" s="175">
        <f t="shared" si="1"/>
        <v>8545</v>
      </c>
      <c r="G84" s="176">
        <f t="shared" si="14"/>
        <v>0.9788871959950971</v>
      </c>
      <c r="H84" s="177"/>
      <c r="I84" s="178">
        <v>1.85</v>
      </c>
      <c r="J84" s="177"/>
      <c r="K84" s="180">
        <f t="shared" si="16"/>
        <v>1614.9205</v>
      </c>
      <c r="L84" s="177"/>
      <c r="M84" s="175">
        <v>34260</v>
      </c>
      <c r="N84" s="175">
        <v>185080</v>
      </c>
      <c r="O84" s="175">
        <v>211130</v>
      </c>
      <c r="P84" s="175">
        <v>23550</v>
      </c>
      <c r="Q84" s="175">
        <v>418910</v>
      </c>
      <c r="S84" s="175">
        <v>396</v>
      </c>
      <c r="T84" s="175">
        <v>2080</v>
      </c>
      <c r="U84" s="175">
        <v>1909</v>
      </c>
      <c r="V84" s="175">
        <v>265</v>
      </c>
      <c r="W84" s="175">
        <v>3895</v>
      </c>
      <c r="Y84" s="176">
        <v>86.5</v>
      </c>
      <c r="Z84" s="176">
        <v>89</v>
      </c>
      <c r="AA84" s="176">
        <v>110.6</v>
      </c>
      <c r="AB84" s="176">
        <v>88.9</v>
      </c>
      <c r="AC84" s="176">
        <v>107.6</v>
      </c>
      <c r="AF84" s="174">
        <v>3724013</v>
      </c>
      <c r="AG84" s="174">
        <v>33503</v>
      </c>
      <c r="AH84" s="176">
        <v>111.2</v>
      </c>
    </row>
    <row r="85" spans="1:34" ht="13.5">
      <c r="A85" s="174"/>
      <c r="B85" s="173"/>
      <c r="C85" s="181" t="s">
        <v>332</v>
      </c>
      <c r="E85" s="182">
        <f t="shared" si="0"/>
        <v>0</v>
      </c>
      <c r="F85" s="182">
        <f t="shared" si="1"/>
        <v>0</v>
      </c>
      <c r="G85" s="183"/>
      <c r="H85" s="177"/>
      <c r="I85" s="178"/>
      <c r="J85" s="177"/>
      <c r="K85" s="180"/>
      <c r="L85" s="177"/>
      <c r="M85" s="175">
        <v>0</v>
      </c>
      <c r="N85" s="175">
        <v>0</v>
      </c>
      <c r="O85" s="175">
        <v>0</v>
      </c>
      <c r="P85" s="175">
        <v>0</v>
      </c>
      <c r="Q85" s="175">
        <v>0</v>
      </c>
      <c r="S85" s="175">
        <v>0</v>
      </c>
      <c r="T85" s="175">
        <v>0</v>
      </c>
      <c r="U85" s="175">
        <v>0</v>
      </c>
      <c r="V85" s="175">
        <v>0</v>
      </c>
      <c r="W85" s="175">
        <v>0</v>
      </c>
      <c r="Y85" s="176"/>
      <c r="Z85" s="176"/>
      <c r="AA85" s="176"/>
      <c r="AB85" s="176"/>
      <c r="AC85" s="176"/>
      <c r="AF85" s="174">
        <v>29791</v>
      </c>
      <c r="AG85" s="174">
        <v>872</v>
      </c>
      <c r="AH85" s="176">
        <v>34.2</v>
      </c>
    </row>
    <row r="86" spans="1:34" ht="13.5">
      <c r="A86" s="174"/>
      <c r="B86" s="173" t="s">
        <v>333</v>
      </c>
      <c r="C86" s="174"/>
      <c r="E86" s="179">
        <f t="shared" si="0"/>
        <v>804</v>
      </c>
      <c r="F86" s="175">
        <f t="shared" si="1"/>
        <v>4</v>
      </c>
      <c r="G86" s="176">
        <f aca="true" t="shared" si="17" ref="G86:G90">F86/E86%</f>
        <v>0.49751243781094534</v>
      </c>
      <c r="H86" s="177"/>
      <c r="I86" s="178"/>
      <c r="J86" s="177"/>
      <c r="K86" s="180">
        <f>E86*I86/100</f>
        <v>0</v>
      </c>
      <c r="L86" s="177"/>
      <c r="M86" s="175">
        <v>281</v>
      </c>
      <c r="N86" s="175">
        <v>0</v>
      </c>
      <c r="O86" s="175">
        <v>0</v>
      </c>
      <c r="P86" s="175">
        <v>523</v>
      </c>
      <c r="Q86" s="175">
        <v>0</v>
      </c>
      <c r="S86" s="175">
        <v>1</v>
      </c>
      <c r="T86" s="175">
        <v>0</v>
      </c>
      <c r="U86" s="175">
        <v>0</v>
      </c>
      <c r="V86" s="175">
        <v>3</v>
      </c>
      <c r="W86" s="175">
        <v>0</v>
      </c>
      <c r="Y86" s="176">
        <v>281</v>
      </c>
      <c r="Z86" s="176"/>
      <c r="AA86" s="176"/>
      <c r="AB86" s="176">
        <v>174.3</v>
      </c>
      <c r="AC86" s="176"/>
      <c r="AF86" s="174">
        <v>4466593</v>
      </c>
      <c r="AG86" s="174">
        <v>22017</v>
      </c>
      <c r="AH86" s="176">
        <v>202.9</v>
      </c>
    </row>
    <row r="87" spans="1:34" ht="13.5">
      <c r="A87" s="174"/>
      <c r="B87" s="173" t="s">
        <v>334</v>
      </c>
      <c r="C87" s="174"/>
      <c r="E87" s="179">
        <f t="shared" si="0"/>
        <v>8494</v>
      </c>
      <c r="F87" s="175">
        <f t="shared" si="1"/>
        <v>473</v>
      </c>
      <c r="G87" s="176">
        <f t="shared" si="17"/>
        <v>5.5686366847186255</v>
      </c>
      <c r="H87" s="177"/>
      <c r="I87" s="178"/>
      <c r="J87" s="177"/>
      <c r="K87" s="180"/>
      <c r="L87" s="177"/>
      <c r="M87" s="175">
        <v>8494</v>
      </c>
      <c r="N87" s="175">
        <v>0</v>
      </c>
      <c r="O87" s="175">
        <v>0</v>
      </c>
      <c r="P87" s="175">
        <v>0</v>
      </c>
      <c r="Q87" s="175">
        <v>0</v>
      </c>
      <c r="S87" s="175">
        <v>473</v>
      </c>
      <c r="T87" s="175">
        <v>0</v>
      </c>
      <c r="U87" s="175">
        <v>0</v>
      </c>
      <c r="V87" s="175">
        <v>0</v>
      </c>
      <c r="W87" s="175">
        <v>0</v>
      </c>
      <c r="Y87" s="176">
        <v>18</v>
      </c>
      <c r="Z87" s="176"/>
      <c r="AA87" s="176"/>
      <c r="AB87" s="176"/>
      <c r="AC87" s="176"/>
      <c r="AF87" s="174">
        <v>1029353</v>
      </c>
      <c r="AG87" s="174">
        <v>71220</v>
      </c>
      <c r="AH87" s="176">
        <v>14.5</v>
      </c>
    </row>
    <row r="88" spans="1:34" ht="13.5">
      <c r="A88" s="174"/>
      <c r="B88" s="173"/>
      <c r="C88" s="174" t="s">
        <v>335</v>
      </c>
      <c r="E88" s="175">
        <f t="shared" si="0"/>
        <v>5763</v>
      </c>
      <c r="F88" s="175">
        <f t="shared" si="1"/>
        <v>339</v>
      </c>
      <c r="G88" s="176">
        <f t="shared" si="17"/>
        <v>5.88235294117647</v>
      </c>
      <c r="H88" s="177"/>
      <c r="I88" s="178">
        <v>19.1</v>
      </c>
      <c r="J88" s="177"/>
      <c r="K88" s="180">
        <f aca="true" t="shared" si="18" ref="K88:K90">E88*I88/1000</f>
        <v>110.0733</v>
      </c>
      <c r="L88" s="177"/>
      <c r="M88" s="175">
        <v>5763</v>
      </c>
      <c r="N88" s="175">
        <v>0</v>
      </c>
      <c r="O88" s="175">
        <v>0</v>
      </c>
      <c r="P88" s="175">
        <v>0</v>
      </c>
      <c r="Q88" s="175">
        <v>0</v>
      </c>
      <c r="S88" s="175">
        <v>339</v>
      </c>
      <c r="T88" s="175">
        <v>0</v>
      </c>
      <c r="U88" s="175">
        <v>0</v>
      </c>
      <c r="V88" s="175">
        <v>0</v>
      </c>
      <c r="W88" s="175">
        <v>0</v>
      </c>
      <c r="Y88" s="176">
        <v>17</v>
      </c>
      <c r="Z88" s="176"/>
      <c r="AA88" s="176"/>
      <c r="AB88" s="176"/>
      <c r="AC88" s="176"/>
      <c r="AF88" s="174">
        <v>96808</v>
      </c>
      <c r="AG88" s="174">
        <v>4855</v>
      </c>
      <c r="AH88" s="176">
        <v>20</v>
      </c>
    </row>
    <row r="89" spans="1:34" ht="13.5">
      <c r="A89" s="174"/>
      <c r="B89" s="173"/>
      <c r="C89" s="174" t="s">
        <v>336</v>
      </c>
      <c r="E89" s="175">
        <f t="shared" si="0"/>
        <v>2153</v>
      </c>
      <c r="F89" s="175">
        <f t="shared" si="1"/>
        <v>117</v>
      </c>
      <c r="G89" s="176">
        <f t="shared" si="17"/>
        <v>5.4342777519739895</v>
      </c>
      <c r="H89" s="177"/>
      <c r="I89" s="178">
        <v>25.4</v>
      </c>
      <c r="J89" s="177"/>
      <c r="K89" s="180">
        <f t="shared" si="18"/>
        <v>54.6862</v>
      </c>
      <c r="L89" s="177"/>
      <c r="M89" s="175">
        <v>2153</v>
      </c>
      <c r="N89" s="175">
        <v>0</v>
      </c>
      <c r="O89" s="175">
        <v>0</v>
      </c>
      <c r="P89" s="175">
        <v>0</v>
      </c>
      <c r="Q89" s="175">
        <v>0</v>
      </c>
      <c r="S89" s="175">
        <v>117</v>
      </c>
      <c r="T89" s="175">
        <v>0</v>
      </c>
      <c r="U89" s="175">
        <v>0</v>
      </c>
      <c r="V89" s="175">
        <v>0</v>
      </c>
      <c r="W89" s="175">
        <v>0</v>
      </c>
      <c r="Y89" s="176">
        <v>18.4</v>
      </c>
      <c r="Z89" s="176"/>
      <c r="AA89" s="176"/>
      <c r="AB89" s="176"/>
      <c r="AC89" s="176"/>
      <c r="AF89" s="174">
        <v>458290</v>
      </c>
      <c r="AG89" s="174">
        <v>35534</v>
      </c>
      <c r="AH89" s="176">
        <v>12.9</v>
      </c>
    </row>
    <row r="90" spans="1:34" ht="13.5">
      <c r="A90" s="174"/>
      <c r="B90" s="173"/>
      <c r="C90" s="174" t="s">
        <v>337</v>
      </c>
      <c r="E90" s="175">
        <f t="shared" si="0"/>
        <v>578</v>
      </c>
      <c r="F90" s="175">
        <f t="shared" si="1"/>
        <v>17</v>
      </c>
      <c r="G90" s="176">
        <f t="shared" si="17"/>
        <v>2.941176470588235</v>
      </c>
      <c r="H90" s="177"/>
      <c r="I90" s="178">
        <v>22.8</v>
      </c>
      <c r="J90" s="177"/>
      <c r="K90" s="180">
        <f t="shared" si="18"/>
        <v>13.1784</v>
      </c>
      <c r="L90" s="177"/>
      <c r="M90" s="175">
        <v>578</v>
      </c>
      <c r="N90" s="175">
        <v>0</v>
      </c>
      <c r="O90" s="175">
        <v>0</v>
      </c>
      <c r="P90" s="175">
        <v>0</v>
      </c>
      <c r="Q90" s="175">
        <v>0</v>
      </c>
      <c r="S90" s="175">
        <v>17</v>
      </c>
      <c r="T90" s="175">
        <v>0</v>
      </c>
      <c r="U90" s="175">
        <v>0</v>
      </c>
      <c r="V90" s="175">
        <v>0</v>
      </c>
      <c r="W90" s="175">
        <v>0</v>
      </c>
      <c r="Y90" s="176">
        <v>34</v>
      </c>
      <c r="Z90" s="176"/>
      <c r="AA90" s="176"/>
      <c r="AB90" s="176"/>
      <c r="AC90" s="176"/>
      <c r="AF90" s="174">
        <v>474255</v>
      </c>
      <c r="AG90" s="174">
        <v>30831</v>
      </c>
      <c r="AH90" s="176">
        <v>15.4</v>
      </c>
    </row>
    <row r="91" spans="1:34" ht="13.5">
      <c r="A91" s="174"/>
      <c r="B91" s="186" t="s">
        <v>338</v>
      </c>
      <c r="C91" s="181"/>
      <c r="E91" s="182">
        <f t="shared" si="0"/>
        <v>0</v>
      </c>
      <c r="F91" s="182">
        <f t="shared" si="1"/>
        <v>0</v>
      </c>
      <c r="G91" s="183"/>
      <c r="H91" s="177"/>
      <c r="I91" s="178"/>
      <c r="J91" s="177"/>
      <c r="K91" s="177"/>
      <c r="L91" s="177"/>
      <c r="M91" s="175">
        <v>0</v>
      </c>
      <c r="N91" s="175">
        <v>0</v>
      </c>
      <c r="O91" s="175">
        <v>0</v>
      </c>
      <c r="P91" s="175">
        <v>0</v>
      </c>
      <c r="Q91" s="175">
        <v>0</v>
      </c>
      <c r="S91" s="175"/>
      <c r="T91" s="175"/>
      <c r="U91" s="175"/>
      <c r="V91" s="175"/>
      <c r="W91" s="175"/>
      <c r="Y91" s="176"/>
      <c r="Z91" s="176"/>
      <c r="AA91" s="176"/>
      <c r="AB91" s="176"/>
      <c r="AC91" s="176"/>
      <c r="AF91" s="174">
        <v>875866</v>
      </c>
      <c r="AG91" s="174"/>
      <c r="AH91" s="176"/>
    </row>
    <row r="92" spans="1:34" ht="13.5">
      <c r="A92" s="174"/>
      <c r="B92" s="186"/>
      <c r="C92" s="181" t="s">
        <v>339</v>
      </c>
      <c r="E92" s="182">
        <f t="shared" si="0"/>
        <v>0</v>
      </c>
      <c r="F92" s="182">
        <f t="shared" si="1"/>
        <v>0</v>
      </c>
      <c r="G92" s="183"/>
      <c r="H92" s="177"/>
      <c r="I92" s="178"/>
      <c r="J92" s="177"/>
      <c r="K92" s="177"/>
      <c r="L92" s="177"/>
      <c r="M92" s="175">
        <v>0</v>
      </c>
      <c r="N92" s="175">
        <v>0</v>
      </c>
      <c r="O92" s="175">
        <v>0</v>
      </c>
      <c r="P92" s="175">
        <v>0</v>
      </c>
      <c r="Q92" s="175">
        <v>0</v>
      </c>
      <c r="S92" s="175"/>
      <c r="T92" s="175"/>
      <c r="U92" s="175"/>
      <c r="V92" s="175"/>
      <c r="W92" s="175"/>
      <c r="Y92" s="176"/>
      <c r="Z92" s="176"/>
      <c r="AA92" s="176"/>
      <c r="AB92" s="176"/>
      <c r="AC92" s="176"/>
      <c r="AF92" s="174">
        <v>875550</v>
      </c>
      <c r="AG92" s="174"/>
      <c r="AH92" s="176"/>
    </row>
    <row r="93" spans="1:34" ht="13.5">
      <c r="A93" s="174"/>
      <c r="B93" s="186"/>
      <c r="C93" s="181" t="s">
        <v>340</v>
      </c>
      <c r="E93" s="182">
        <f t="shared" si="0"/>
        <v>0</v>
      </c>
      <c r="F93" s="182">
        <f t="shared" si="1"/>
        <v>0</v>
      </c>
      <c r="G93" s="183"/>
      <c r="H93" s="177"/>
      <c r="I93" s="178"/>
      <c r="J93" s="177"/>
      <c r="K93" s="177"/>
      <c r="L93" s="177"/>
      <c r="M93" s="175">
        <v>0</v>
      </c>
      <c r="N93" s="175">
        <v>0</v>
      </c>
      <c r="O93" s="175">
        <v>0</v>
      </c>
      <c r="P93" s="175">
        <v>0</v>
      </c>
      <c r="Q93" s="175">
        <v>0</v>
      </c>
      <c r="S93" s="175"/>
      <c r="T93" s="175"/>
      <c r="U93" s="175"/>
      <c r="V93" s="175"/>
      <c r="W93" s="175"/>
      <c r="Y93" s="176"/>
      <c r="Z93" s="176"/>
      <c r="AA93" s="176"/>
      <c r="AB93" s="176"/>
      <c r="AC93" s="176"/>
      <c r="AF93" s="174">
        <v>316</v>
      </c>
      <c r="AG93" s="174"/>
      <c r="AH93" s="176"/>
    </row>
    <row r="95" spans="5:34" s="11" customFormat="1" ht="16.5">
      <c r="E95" s="187"/>
      <c r="F95" s="187"/>
      <c r="G95" s="187"/>
      <c r="H95" s="188"/>
      <c r="I95" s="189">
        <v>2019</v>
      </c>
      <c r="J95" s="190"/>
      <c r="K95" s="190">
        <f>SUM(K4:K94)</f>
        <v>696445.64823</v>
      </c>
      <c r="L95" s="190"/>
      <c r="M95" s="190" t="s">
        <v>341</v>
      </c>
      <c r="N95" s="190"/>
      <c r="O95" s="190"/>
      <c r="P95" s="187"/>
      <c r="Q95" s="187"/>
      <c r="R95" s="187"/>
      <c r="S95" s="187"/>
      <c r="T95" s="187"/>
      <c r="U95" s="187"/>
      <c r="V95" s="187"/>
      <c r="W95" s="187"/>
      <c r="Y95" s="191"/>
      <c r="Z95" s="191"/>
      <c r="AA95" s="191"/>
      <c r="AB95" s="191"/>
      <c r="AC95" s="191"/>
      <c r="AH95" s="191"/>
    </row>
    <row r="99" spans="13:17" ht="12.75">
      <c r="M99"/>
      <c r="N99"/>
      <c r="O99"/>
      <c r="P99"/>
      <c r="Q99"/>
    </row>
    <row r="101" ht="14.25"/>
    <row r="102" ht="14.25">
      <c r="E102"/>
    </row>
    <row r="103" ht="14.25"/>
    <row r="104" ht="14.25"/>
  </sheetData>
  <sheetProtection selectLockedCells="1" selectUnlockedCells="1"/>
  <mergeCells count="14">
    <mergeCell ref="A1:C2"/>
    <mergeCell ref="E3:G3"/>
    <mergeCell ref="I3:I4"/>
    <mergeCell ref="K3:K4"/>
    <mergeCell ref="M3:Q4"/>
    <mergeCell ref="AF3:AH3"/>
    <mergeCell ref="E4:E5"/>
    <mergeCell ref="F4:F5"/>
    <mergeCell ref="G4:G5"/>
    <mergeCell ref="S4:W5"/>
    <mergeCell ref="Y4:AC5"/>
    <mergeCell ref="AF4:AF5"/>
    <mergeCell ref="AG4:AG5"/>
    <mergeCell ref="AH4:AH5"/>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tabColor indexed="52"/>
  </sheetPr>
  <dimension ref="A1:IV119"/>
  <sheetViews>
    <sheetView workbookViewId="0" topLeftCell="A34">
      <pane xSplit="1" topLeftCell="C34" activePane="topRight" state="frozen"/>
      <selection pane="topLeft" activeCell="A34" sqref="A34"/>
      <selection pane="topRight" activeCell="I54" sqref="I54"/>
    </sheetView>
  </sheetViews>
  <sheetFormatPr defaultColWidth="9.140625" defaultRowHeight="12.75"/>
  <cols>
    <col min="1" max="1" width="38.7109375" style="16" customWidth="1"/>
    <col min="2" max="5" width="11.421875" style="16" customWidth="1"/>
    <col min="6" max="6" width="5.28125" style="17" customWidth="1"/>
    <col min="7" max="10" width="11.421875" style="16" customWidth="1"/>
    <col min="11" max="11" width="5.28125" style="17" customWidth="1"/>
    <col min="12" max="15" width="11.421875" style="16" customWidth="1"/>
    <col min="16" max="16" width="5.28125" style="17" customWidth="1"/>
    <col min="17" max="20" width="11.421875" style="17" customWidth="1"/>
    <col min="21" max="21" width="5.28125" style="17" customWidth="1"/>
    <col min="22" max="41" width="11.421875" style="16" customWidth="1"/>
    <col min="42" max="43" width="11.421875" style="17" customWidth="1"/>
    <col min="44" max="79" width="11.421875" style="16" customWidth="1"/>
    <col min="80" max="80" width="11.421875" style="192" customWidth="1"/>
    <col min="81" max="81" width="11.421875" style="16" customWidth="1"/>
    <col min="82" max="16384" width="11.421875" style="17" customWidth="1"/>
  </cols>
  <sheetData>
    <row r="1" spans="1:81" s="195" customFormat="1" ht="15.75">
      <c r="A1" s="193" t="s">
        <v>342</v>
      </c>
      <c r="B1" s="193"/>
      <c r="C1" s="193"/>
      <c r="D1" s="194"/>
      <c r="E1" s="194"/>
      <c r="G1" s="194"/>
      <c r="H1" s="194"/>
      <c r="I1" s="194"/>
      <c r="J1" s="194"/>
      <c r="L1" s="194"/>
      <c r="M1" s="194"/>
      <c r="N1" s="194"/>
      <c r="O1" s="194"/>
      <c r="Q1" s="194"/>
      <c r="R1" s="194"/>
      <c r="S1" s="194"/>
      <c r="T1" s="194"/>
      <c r="V1" s="147"/>
      <c r="W1" s="147"/>
      <c r="X1" s="147"/>
      <c r="Y1" s="147"/>
      <c r="Z1" s="147"/>
      <c r="AA1" s="147"/>
      <c r="AB1" s="147"/>
      <c r="AC1" s="147"/>
      <c r="AD1" s="147"/>
      <c r="AE1" s="147"/>
      <c r="AF1" s="147"/>
      <c r="AG1" s="147"/>
      <c r="AH1" s="147"/>
      <c r="AI1" s="147"/>
      <c r="AJ1" s="147"/>
      <c r="AK1" s="147"/>
      <c r="AL1" s="147"/>
      <c r="AM1" s="147"/>
      <c r="AN1" s="147"/>
      <c r="AO1" s="147"/>
      <c r="AR1" s="147"/>
      <c r="AS1" s="147"/>
      <c r="AT1" s="147"/>
      <c r="AU1" s="147"/>
      <c r="AV1" s="147"/>
      <c r="AW1" s="147"/>
      <c r="AX1" s="147"/>
      <c r="AY1" s="147"/>
      <c r="AZ1" s="147"/>
      <c r="BA1" s="147"/>
      <c r="BB1" s="147"/>
      <c r="BC1" s="147"/>
      <c r="BD1" s="147"/>
      <c r="BE1" s="147"/>
      <c r="BF1" s="147"/>
      <c r="BG1" s="147"/>
      <c r="BH1" s="147"/>
      <c r="BI1" s="147"/>
      <c r="BJ1" s="147"/>
      <c r="BK1" s="147"/>
      <c r="BL1" s="192"/>
      <c r="BM1" s="192"/>
      <c r="BN1" s="147"/>
      <c r="BO1" s="147"/>
      <c r="BP1" s="147"/>
      <c r="BQ1" s="147"/>
      <c r="BR1" s="147"/>
      <c r="BS1" s="147"/>
      <c r="BT1" s="147"/>
      <c r="BU1" s="147"/>
      <c r="BV1" s="147"/>
      <c r="BW1" s="147"/>
      <c r="BX1" s="147"/>
      <c r="BY1" s="147"/>
      <c r="BZ1" s="192"/>
      <c r="CA1" s="192"/>
      <c r="CB1" s="196"/>
      <c r="CC1" s="192"/>
    </row>
    <row r="2" spans="1:81" s="195" customFormat="1" ht="15.75">
      <c r="A2" s="193"/>
      <c r="B2" s="193"/>
      <c r="C2" s="193"/>
      <c r="D2" s="194"/>
      <c r="E2" s="194"/>
      <c r="G2" s="194"/>
      <c r="H2" s="194"/>
      <c r="I2" s="194"/>
      <c r="J2" s="194"/>
      <c r="L2" s="194"/>
      <c r="M2" s="194"/>
      <c r="N2" s="194"/>
      <c r="O2" s="194"/>
      <c r="Q2" s="194"/>
      <c r="R2" s="194"/>
      <c r="S2" s="194"/>
      <c r="T2" s="194"/>
      <c r="V2" s="147"/>
      <c r="W2" s="147"/>
      <c r="X2" s="147"/>
      <c r="Y2" s="147"/>
      <c r="Z2" s="147"/>
      <c r="AA2" s="147"/>
      <c r="AB2" s="147"/>
      <c r="AC2" s="147"/>
      <c r="AD2" s="147"/>
      <c r="AE2" s="147"/>
      <c r="AF2" s="147"/>
      <c r="AG2" s="147"/>
      <c r="AH2" s="147"/>
      <c r="AI2" s="147"/>
      <c r="AJ2" s="147"/>
      <c r="AK2" s="147"/>
      <c r="AL2" s="147"/>
      <c r="AM2" s="147"/>
      <c r="AN2" s="147"/>
      <c r="AO2" s="147"/>
      <c r="AR2" s="147"/>
      <c r="AS2" s="147"/>
      <c r="AT2" s="147"/>
      <c r="AU2" s="147"/>
      <c r="AV2" s="147"/>
      <c r="AW2" s="147"/>
      <c r="AX2" s="147"/>
      <c r="AY2" s="147"/>
      <c r="AZ2" s="147"/>
      <c r="BA2" s="147"/>
      <c r="BB2" s="147"/>
      <c r="BC2" s="147"/>
      <c r="BD2" s="147"/>
      <c r="BE2" s="147"/>
      <c r="BF2" s="147"/>
      <c r="BG2" s="147"/>
      <c r="BH2" s="147"/>
      <c r="BI2" s="147"/>
      <c r="BJ2" s="147"/>
      <c r="BK2" s="147"/>
      <c r="BL2" s="192"/>
      <c r="BM2" s="192"/>
      <c r="BN2" s="147"/>
      <c r="BO2" s="147"/>
      <c r="BP2" s="147"/>
      <c r="BQ2" s="147"/>
      <c r="BR2" s="147"/>
      <c r="BS2" s="147"/>
      <c r="BT2" s="147"/>
      <c r="BU2" s="147"/>
      <c r="BV2" s="147"/>
      <c r="BW2" s="147"/>
      <c r="BX2" s="147"/>
      <c r="BY2" s="147"/>
      <c r="BZ2" s="192"/>
      <c r="CA2" s="192"/>
      <c r="CB2" s="196"/>
      <c r="CC2" s="192"/>
    </row>
    <row r="3" spans="1:81" s="195" customFormat="1" ht="15.75">
      <c r="A3" s="192"/>
      <c r="B3" s="194"/>
      <c r="C3" s="194"/>
      <c r="D3" s="194"/>
      <c r="E3" s="194"/>
      <c r="G3" s="194"/>
      <c r="H3" s="194"/>
      <c r="I3" s="194"/>
      <c r="J3" s="194"/>
      <c r="L3" s="194"/>
      <c r="M3" s="194"/>
      <c r="N3" s="194"/>
      <c r="O3" s="194"/>
      <c r="Q3" s="194"/>
      <c r="R3" s="194"/>
      <c r="S3" s="194"/>
      <c r="T3" s="194"/>
      <c r="V3" s="147"/>
      <c r="W3" s="147"/>
      <c r="X3" s="147"/>
      <c r="Y3" s="147"/>
      <c r="Z3" s="147"/>
      <c r="AA3" s="147"/>
      <c r="AB3" s="147"/>
      <c r="AC3" s="147"/>
      <c r="AD3" s="147"/>
      <c r="AE3" s="147"/>
      <c r="AF3" s="147"/>
      <c r="AG3" s="147"/>
      <c r="AH3" s="147"/>
      <c r="AI3" s="147"/>
      <c r="AJ3" s="147"/>
      <c r="AK3" s="147"/>
      <c r="AL3" s="147"/>
      <c r="AM3" s="147"/>
      <c r="AN3" s="147"/>
      <c r="AO3" s="147"/>
      <c r="AR3" s="147"/>
      <c r="AS3" s="147"/>
      <c r="AT3" s="147"/>
      <c r="AU3" s="147"/>
      <c r="AV3" s="147"/>
      <c r="AW3" s="147"/>
      <c r="AX3" s="147"/>
      <c r="AY3" s="147"/>
      <c r="AZ3" s="147"/>
      <c r="BA3" s="147"/>
      <c r="BB3" s="147"/>
      <c r="BC3" s="147"/>
      <c r="BD3" s="147"/>
      <c r="BE3" s="147"/>
      <c r="BF3" s="147"/>
      <c r="BG3" s="147"/>
      <c r="BH3" s="147"/>
      <c r="BI3" s="147"/>
      <c r="BJ3" s="147"/>
      <c r="BK3" s="147"/>
      <c r="BL3" s="192"/>
      <c r="BM3" s="192"/>
      <c r="BN3" s="147"/>
      <c r="BO3" s="147"/>
      <c r="BP3" s="147"/>
      <c r="BQ3" s="147"/>
      <c r="BR3" s="147"/>
      <c r="BS3" s="147"/>
      <c r="BT3" s="147"/>
      <c r="BU3" s="147"/>
      <c r="BV3" s="147"/>
      <c r="BW3" s="147"/>
      <c r="BX3" s="147"/>
      <c r="BY3" s="147"/>
      <c r="BZ3" s="192"/>
      <c r="CA3" s="192"/>
      <c r="CB3" s="196"/>
      <c r="CC3" s="192"/>
    </row>
    <row r="4" spans="2:80" ht="15.75">
      <c r="B4" s="197" t="s">
        <v>343</v>
      </c>
      <c r="C4" s="197"/>
      <c r="D4" s="197"/>
      <c r="E4" s="197"/>
      <c r="G4" s="198" t="s">
        <v>344</v>
      </c>
      <c r="H4" s="198"/>
      <c r="I4" s="198"/>
      <c r="J4" s="198"/>
      <c r="L4" s="199" t="s">
        <v>345</v>
      </c>
      <c r="M4" s="199"/>
      <c r="N4" s="199"/>
      <c r="O4" s="199"/>
      <c r="Q4" s="200" t="s">
        <v>346</v>
      </c>
      <c r="R4" s="200"/>
      <c r="S4" s="200"/>
      <c r="T4" s="200"/>
      <c r="V4" s="165" t="s">
        <v>345</v>
      </c>
      <c r="W4" s="165"/>
      <c r="X4" s="165"/>
      <c r="Y4" s="165"/>
      <c r="Z4" s="165" t="s">
        <v>345</v>
      </c>
      <c r="AA4" s="165"/>
      <c r="AB4" s="165"/>
      <c r="AC4" s="165"/>
      <c r="AD4" s="165" t="s">
        <v>345</v>
      </c>
      <c r="AE4" s="165"/>
      <c r="AF4" s="165"/>
      <c r="AG4" s="165"/>
      <c r="AH4" s="165" t="s">
        <v>345</v>
      </c>
      <c r="AI4" s="165"/>
      <c r="AJ4" s="165"/>
      <c r="AK4" s="165"/>
      <c r="AL4" s="165" t="s">
        <v>345</v>
      </c>
      <c r="AM4" s="165"/>
      <c r="AN4" s="165"/>
      <c r="AO4" s="165"/>
      <c r="AR4" s="165" t="s">
        <v>346</v>
      </c>
      <c r="AS4" s="165"/>
      <c r="AT4" s="165"/>
      <c r="AU4" s="165"/>
      <c r="AV4" s="165" t="s">
        <v>346</v>
      </c>
      <c r="AW4" s="165"/>
      <c r="AX4" s="165"/>
      <c r="AY4" s="165"/>
      <c r="AZ4" s="165" t="s">
        <v>346</v>
      </c>
      <c r="BA4" s="165"/>
      <c r="BB4" s="165"/>
      <c r="BC4" s="165"/>
      <c r="BD4" s="165" t="s">
        <v>346</v>
      </c>
      <c r="BE4" s="165"/>
      <c r="BF4" s="165"/>
      <c r="BG4" s="165"/>
      <c r="BH4" s="165" t="s">
        <v>346</v>
      </c>
      <c r="BI4" s="165"/>
      <c r="BJ4" s="165"/>
      <c r="BK4" s="165"/>
      <c r="BN4" s="165" t="s">
        <v>344</v>
      </c>
      <c r="BO4" s="165"/>
      <c r="BP4" s="165"/>
      <c r="BQ4" s="165"/>
      <c r="BR4" s="165" t="s">
        <v>345</v>
      </c>
      <c r="BS4" s="165"/>
      <c r="BT4" s="165"/>
      <c r="BU4" s="165"/>
      <c r="BV4" s="165" t="s">
        <v>346</v>
      </c>
      <c r="BW4" s="165"/>
      <c r="BX4" s="165"/>
      <c r="BY4" s="165"/>
      <c r="CB4" s="196"/>
    </row>
    <row r="5" spans="22:77" ht="15.75">
      <c r="V5" s="159"/>
      <c r="W5" s="159"/>
      <c r="X5" s="159"/>
      <c r="Y5" s="159"/>
      <c r="Z5" s="159"/>
      <c r="AA5" s="159"/>
      <c r="AB5" s="159"/>
      <c r="AC5" s="159"/>
      <c r="AD5" s="159"/>
      <c r="AE5" s="159"/>
      <c r="AF5" s="159"/>
      <c r="AG5" s="159"/>
      <c r="AH5" s="159"/>
      <c r="AI5" s="159"/>
      <c r="AJ5" s="159"/>
      <c r="AK5" s="159"/>
      <c r="AL5" s="159"/>
      <c r="AM5" s="159"/>
      <c r="AN5" s="159"/>
      <c r="AO5" s="159"/>
      <c r="AR5" s="159"/>
      <c r="AS5" s="159"/>
      <c r="AT5" s="159"/>
      <c r="AU5" s="159"/>
      <c r="AV5" s="159"/>
      <c r="AW5" s="159"/>
      <c r="AX5" s="159"/>
      <c r="AY5" s="159"/>
      <c r="AZ5" s="159"/>
      <c r="BA5" s="159"/>
      <c r="BB5" s="159"/>
      <c r="BC5" s="159"/>
      <c r="BD5" s="159"/>
      <c r="BE5" s="159"/>
      <c r="BF5" s="159"/>
      <c r="BG5" s="159"/>
      <c r="BH5" s="159" t="s">
        <v>243</v>
      </c>
      <c r="BI5" s="159" t="s">
        <v>243</v>
      </c>
      <c r="BJ5" s="159" t="s">
        <v>243</v>
      </c>
      <c r="BK5" s="159" t="s">
        <v>243</v>
      </c>
      <c r="BN5" s="165" t="s">
        <v>243</v>
      </c>
      <c r="BO5" s="165"/>
      <c r="BP5" s="165"/>
      <c r="BQ5" s="165"/>
      <c r="BR5" s="165" t="s">
        <v>243</v>
      </c>
      <c r="BS5" s="165"/>
      <c r="BT5" s="165"/>
      <c r="BU5" s="165"/>
      <c r="BV5" s="165" t="s">
        <v>243</v>
      </c>
      <c r="BW5" s="165"/>
      <c r="BX5" s="165"/>
      <c r="BY5" s="165"/>
    </row>
    <row r="6" spans="2:80" ht="15.75" customHeight="1">
      <c r="B6" s="197" t="s">
        <v>112</v>
      </c>
      <c r="C6" s="197"/>
      <c r="D6" s="197"/>
      <c r="E6" s="197"/>
      <c r="G6" s="198" t="s">
        <v>112</v>
      </c>
      <c r="H6" s="198"/>
      <c r="I6" s="198"/>
      <c r="J6" s="198"/>
      <c r="L6" s="199" t="s">
        <v>112</v>
      </c>
      <c r="M6" s="199"/>
      <c r="N6" s="199"/>
      <c r="O6" s="199"/>
      <c r="Q6" s="200" t="s">
        <v>112</v>
      </c>
      <c r="R6" s="200"/>
      <c r="S6" s="200"/>
      <c r="T6" s="200"/>
      <c r="V6" s="165" t="s">
        <v>239</v>
      </c>
      <c r="W6" s="165"/>
      <c r="X6" s="165"/>
      <c r="Y6" s="165"/>
      <c r="Z6" s="165" t="s">
        <v>240</v>
      </c>
      <c r="AA6" s="165"/>
      <c r="AB6" s="165"/>
      <c r="AC6" s="165"/>
      <c r="AD6" s="165" t="s">
        <v>241</v>
      </c>
      <c r="AE6" s="165"/>
      <c r="AF6" s="165"/>
      <c r="AG6" s="165"/>
      <c r="AH6" s="165" t="s">
        <v>238</v>
      </c>
      <c r="AI6" s="165"/>
      <c r="AJ6" s="165"/>
      <c r="AK6" s="165"/>
      <c r="AL6" s="165" t="s">
        <v>242</v>
      </c>
      <c r="AM6" s="165"/>
      <c r="AN6" s="165"/>
      <c r="AO6" s="165"/>
      <c r="AR6" s="165" t="s">
        <v>239</v>
      </c>
      <c r="AS6" s="165"/>
      <c r="AT6" s="165"/>
      <c r="AU6" s="165"/>
      <c r="AV6" s="165" t="s">
        <v>240</v>
      </c>
      <c r="AW6" s="165"/>
      <c r="AX6" s="165"/>
      <c r="AY6" s="165"/>
      <c r="AZ6" s="165" t="s">
        <v>241</v>
      </c>
      <c r="BA6" s="165"/>
      <c r="BB6" s="165"/>
      <c r="BC6" s="165"/>
      <c r="BD6" s="165" t="s">
        <v>238</v>
      </c>
      <c r="BE6" s="165"/>
      <c r="BF6" s="165"/>
      <c r="BG6" s="165"/>
      <c r="BH6" s="159" t="s">
        <v>242</v>
      </c>
      <c r="BI6" s="159" t="s">
        <v>242</v>
      </c>
      <c r="BJ6" s="159" t="s">
        <v>242</v>
      </c>
      <c r="BK6" s="159" t="s">
        <v>242</v>
      </c>
      <c r="CB6" s="196"/>
    </row>
    <row r="7" spans="1:81" ht="15.75">
      <c r="A7" s="201"/>
      <c r="B7" s="202">
        <v>2019</v>
      </c>
      <c r="C7" s="202"/>
      <c r="D7" s="202"/>
      <c r="E7" s="202"/>
      <c r="G7" s="203">
        <v>2019</v>
      </c>
      <c r="H7" s="203"/>
      <c r="I7" s="203"/>
      <c r="J7" s="203"/>
      <c r="L7" s="204">
        <v>2019</v>
      </c>
      <c r="M7" s="204"/>
      <c r="N7" s="204"/>
      <c r="O7" s="204"/>
      <c r="Q7" s="205">
        <v>2019</v>
      </c>
      <c r="R7" s="205"/>
      <c r="S7" s="205"/>
      <c r="T7" s="205"/>
      <c r="V7" s="206" t="s">
        <v>8</v>
      </c>
      <c r="W7" s="206" t="s">
        <v>8</v>
      </c>
      <c r="X7" s="206" t="s">
        <v>8</v>
      </c>
      <c r="Y7" s="206" t="s">
        <v>8</v>
      </c>
      <c r="Z7" s="206" t="s">
        <v>8</v>
      </c>
      <c r="AA7" s="206" t="s">
        <v>8</v>
      </c>
      <c r="AB7" s="206" t="s">
        <v>8</v>
      </c>
      <c r="AC7" s="206" t="s">
        <v>8</v>
      </c>
      <c r="AD7" s="206" t="s">
        <v>8</v>
      </c>
      <c r="AE7" s="206" t="s">
        <v>8</v>
      </c>
      <c r="AF7" s="206" t="s">
        <v>8</v>
      </c>
      <c r="AG7" s="206" t="s">
        <v>8</v>
      </c>
      <c r="AH7" s="206" t="s">
        <v>8</v>
      </c>
      <c r="AI7" s="206" t="s">
        <v>8</v>
      </c>
      <c r="AJ7" s="206" t="s">
        <v>8</v>
      </c>
      <c r="AK7" s="206" t="s">
        <v>8</v>
      </c>
      <c r="AL7" s="206" t="s">
        <v>8</v>
      </c>
      <c r="AM7" s="206" t="s">
        <v>8</v>
      </c>
      <c r="AN7" s="206" t="s">
        <v>8</v>
      </c>
      <c r="AO7" s="206" t="s">
        <v>8</v>
      </c>
      <c r="AR7" s="206" t="s">
        <v>8</v>
      </c>
      <c r="AS7" s="206" t="s">
        <v>8</v>
      </c>
      <c r="AT7" s="206" t="s">
        <v>8</v>
      </c>
      <c r="AU7" s="206" t="s">
        <v>8</v>
      </c>
      <c r="AV7" s="206" t="s">
        <v>8</v>
      </c>
      <c r="AW7" s="206" t="s">
        <v>8</v>
      </c>
      <c r="AX7" s="206" t="s">
        <v>8</v>
      </c>
      <c r="AY7" s="206" t="s">
        <v>8</v>
      </c>
      <c r="AZ7" s="206" t="s">
        <v>8</v>
      </c>
      <c r="BA7" s="206" t="s">
        <v>8</v>
      </c>
      <c r="BB7" s="206" t="s">
        <v>8</v>
      </c>
      <c r="BC7" s="206" t="s">
        <v>8</v>
      </c>
      <c r="BD7" s="206" t="s">
        <v>8</v>
      </c>
      <c r="BE7" s="206" t="s">
        <v>8</v>
      </c>
      <c r="BF7" s="206" t="s">
        <v>8</v>
      </c>
      <c r="BG7" s="206" t="s">
        <v>8</v>
      </c>
      <c r="BH7" s="206" t="s">
        <v>8</v>
      </c>
      <c r="BI7" s="206" t="s">
        <v>8</v>
      </c>
      <c r="BJ7" s="206" t="s">
        <v>8</v>
      </c>
      <c r="BK7" s="206" t="s">
        <v>8</v>
      </c>
      <c r="BL7" s="201"/>
      <c r="BM7" s="201"/>
      <c r="BN7" s="206" t="s">
        <v>8</v>
      </c>
      <c r="BO7" s="206" t="s">
        <v>8</v>
      </c>
      <c r="BP7" s="206" t="s">
        <v>8</v>
      </c>
      <c r="BQ7" s="206" t="s">
        <v>8</v>
      </c>
      <c r="BR7" s="206" t="s">
        <v>8</v>
      </c>
      <c r="BS7" s="206" t="s">
        <v>8</v>
      </c>
      <c r="BT7" s="206" t="s">
        <v>8</v>
      </c>
      <c r="BU7" s="206" t="s">
        <v>8</v>
      </c>
      <c r="BV7" s="206" t="s">
        <v>8</v>
      </c>
      <c r="BW7" s="206" t="s">
        <v>8</v>
      </c>
      <c r="BX7" s="206" t="s">
        <v>8</v>
      </c>
      <c r="BY7" s="206" t="s">
        <v>8</v>
      </c>
      <c r="BZ7" s="201"/>
      <c r="CA7" s="201"/>
      <c r="CB7" s="207"/>
      <c r="CC7" s="201"/>
    </row>
    <row r="8" spans="1:81" ht="15.75">
      <c r="A8" s="208" t="s">
        <v>347</v>
      </c>
      <c r="B8" s="209" t="s">
        <v>348</v>
      </c>
      <c r="C8" s="209" t="s">
        <v>349</v>
      </c>
      <c r="D8" s="209" t="s">
        <v>350</v>
      </c>
      <c r="E8" s="209" t="s">
        <v>351</v>
      </c>
      <c r="G8" s="210" t="s">
        <v>348</v>
      </c>
      <c r="H8" s="210" t="s">
        <v>349</v>
      </c>
      <c r="I8" s="210" t="s">
        <v>350</v>
      </c>
      <c r="J8" s="210" t="s">
        <v>351</v>
      </c>
      <c r="L8" s="211" t="s">
        <v>348</v>
      </c>
      <c r="M8" s="211" t="s">
        <v>349</v>
      </c>
      <c r="N8" s="211" t="s">
        <v>350</v>
      </c>
      <c r="O8" s="211" t="s">
        <v>351</v>
      </c>
      <c r="Q8" s="212" t="s">
        <v>348</v>
      </c>
      <c r="R8" s="212" t="s">
        <v>349</v>
      </c>
      <c r="S8" s="212" t="s">
        <v>350</v>
      </c>
      <c r="T8" s="212" t="s">
        <v>351</v>
      </c>
      <c r="V8" s="208" t="s">
        <v>348</v>
      </c>
      <c r="W8" s="208" t="s">
        <v>349</v>
      </c>
      <c r="X8" s="208" t="s">
        <v>350</v>
      </c>
      <c r="Y8" s="208" t="s">
        <v>351</v>
      </c>
      <c r="Z8" s="208" t="s">
        <v>348</v>
      </c>
      <c r="AA8" s="208" t="s">
        <v>349</v>
      </c>
      <c r="AB8" s="208" t="s">
        <v>350</v>
      </c>
      <c r="AC8" s="208" t="s">
        <v>351</v>
      </c>
      <c r="AD8" s="208" t="s">
        <v>348</v>
      </c>
      <c r="AE8" s="208" t="s">
        <v>349</v>
      </c>
      <c r="AF8" s="208" t="s">
        <v>350</v>
      </c>
      <c r="AG8" s="208" t="s">
        <v>351</v>
      </c>
      <c r="AH8" s="208" t="s">
        <v>348</v>
      </c>
      <c r="AI8" s="208" t="s">
        <v>349</v>
      </c>
      <c r="AJ8" s="208" t="s">
        <v>350</v>
      </c>
      <c r="AK8" s="208" t="s">
        <v>351</v>
      </c>
      <c r="AL8" s="208" t="s">
        <v>348</v>
      </c>
      <c r="AM8" s="208" t="s">
        <v>349</v>
      </c>
      <c r="AN8" s="208" t="s">
        <v>350</v>
      </c>
      <c r="AO8" s="208" t="s">
        <v>351</v>
      </c>
      <c r="AR8" s="208" t="s">
        <v>348</v>
      </c>
      <c r="AS8" s="208" t="s">
        <v>349</v>
      </c>
      <c r="AT8" s="208" t="s">
        <v>350</v>
      </c>
      <c r="AU8" s="208" t="s">
        <v>351</v>
      </c>
      <c r="AV8" s="208" t="s">
        <v>348</v>
      </c>
      <c r="AW8" s="208" t="s">
        <v>349</v>
      </c>
      <c r="AX8" s="208" t="s">
        <v>350</v>
      </c>
      <c r="AY8" s="208" t="s">
        <v>351</v>
      </c>
      <c r="AZ8" s="208" t="s">
        <v>348</v>
      </c>
      <c r="BA8" s="208" t="s">
        <v>349</v>
      </c>
      <c r="BB8" s="208" t="s">
        <v>350</v>
      </c>
      <c r="BC8" s="208" t="s">
        <v>351</v>
      </c>
      <c r="BD8" s="208" t="s">
        <v>348</v>
      </c>
      <c r="BE8" s="208" t="s">
        <v>349</v>
      </c>
      <c r="BF8" s="208" t="s">
        <v>350</v>
      </c>
      <c r="BG8" s="208" t="s">
        <v>351</v>
      </c>
      <c r="BH8" s="208" t="s">
        <v>348</v>
      </c>
      <c r="BI8" s="208" t="s">
        <v>349</v>
      </c>
      <c r="BJ8" s="208" t="s">
        <v>350</v>
      </c>
      <c r="BK8" s="208" t="s">
        <v>351</v>
      </c>
      <c r="BL8" s="213"/>
      <c r="BM8" s="213"/>
      <c r="BN8" s="208" t="s">
        <v>348</v>
      </c>
      <c r="BO8" s="208" t="s">
        <v>349</v>
      </c>
      <c r="BP8" s="208" t="s">
        <v>350</v>
      </c>
      <c r="BQ8" s="208" t="s">
        <v>351</v>
      </c>
      <c r="BR8" s="208" t="s">
        <v>348</v>
      </c>
      <c r="BS8" s="208" t="s">
        <v>349</v>
      </c>
      <c r="BT8" s="208" t="s">
        <v>350</v>
      </c>
      <c r="BU8" s="208" t="s">
        <v>351</v>
      </c>
      <c r="BV8" s="208" t="s">
        <v>348</v>
      </c>
      <c r="BW8" s="208" t="s">
        <v>349</v>
      </c>
      <c r="BX8" s="208" t="s">
        <v>350</v>
      </c>
      <c r="BY8" s="208" t="s">
        <v>351</v>
      </c>
      <c r="BZ8" s="213"/>
      <c r="CA8" s="213"/>
      <c r="CB8" s="214"/>
      <c r="CC8" s="213"/>
    </row>
    <row r="9" spans="1:80" ht="15.75">
      <c r="A9" s="185" t="s">
        <v>352</v>
      </c>
      <c r="B9" s="215">
        <v>25.410825212120074</v>
      </c>
      <c r="C9" s="216"/>
      <c r="D9" s="216"/>
      <c r="E9" s="216"/>
      <c r="G9" s="185">
        <v>216888</v>
      </c>
      <c r="H9" s="185"/>
      <c r="I9" s="185"/>
      <c r="J9" s="185"/>
      <c r="L9" s="185">
        <f aca="true" t="shared" si="0" ref="L9:L27">(V9+Z9+AD9+AH9+AL9)/5</f>
        <v>315.6</v>
      </c>
      <c r="M9" s="185"/>
      <c r="N9" s="185"/>
      <c r="O9" s="185"/>
      <c r="Q9" s="217">
        <f aca="true" t="shared" si="1" ref="Q9:Q27">AR9+AV9+AZ9+BD9+BH9</f>
        <v>68384.8</v>
      </c>
      <c r="R9" s="218"/>
      <c r="S9" s="218"/>
      <c r="T9" s="218"/>
      <c r="V9" s="185">
        <v>317</v>
      </c>
      <c r="W9" s="185"/>
      <c r="X9" s="185"/>
      <c r="Y9" s="185"/>
      <c r="Z9" s="185">
        <v>310</v>
      </c>
      <c r="AA9" s="185"/>
      <c r="AB9" s="185"/>
      <c r="AC9" s="185"/>
      <c r="AD9" s="185">
        <v>314</v>
      </c>
      <c r="AE9" s="185"/>
      <c r="AF9" s="185"/>
      <c r="AG9" s="185"/>
      <c r="AH9" s="185">
        <v>322</v>
      </c>
      <c r="AI9" s="185"/>
      <c r="AJ9" s="185"/>
      <c r="AK9" s="185"/>
      <c r="AL9" s="185">
        <v>315</v>
      </c>
      <c r="AM9" s="185"/>
      <c r="AN9" s="185"/>
      <c r="AO9" s="185"/>
      <c r="AR9" s="185">
        <v>14431.4</v>
      </c>
      <c r="AS9" s="185"/>
      <c r="AT9" s="185"/>
      <c r="AU9" s="185"/>
      <c r="AV9" s="185">
        <v>11969.1</v>
      </c>
      <c r="AW9" s="185"/>
      <c r="AX9" s="185"/>
      <c r="AY9" s="185"/>
      <c r="AZ9" s="185">
        <v>19461.1</v>
      </c>
      <c r="BA9" s="185"/>
      <c r="BB9" s="185"/>
      <c r="BC9" s="185"/>
      <c r="BD9" s="185">
        <v>10538.4</v>
      </c>
      <c r="BE9" s="185"/>
      <c r="BF9" s="185"/>
      <c r="BG9" s="185"/>
      <c r="BH9" s="185">
        <v>11984.8</v>
      </c>
      <c r="BI9" s="185"/>
      <c r="BJ9" s="185"/>
      <c r="BK9" s="185"/>
      <c r="BN9" s="185">
        <v>853526</v>
      </c>
      <c r="BO9" s="185"/>
      <c r="BP9" s="185"/>
      <c r="BQ9" s="185"/>
      <c r="BR9" s="185">
        <v>317.5</v>
      </c>
      <c r="BS9" s="185"/>
      <c r="BT9" s="185"/>
      <c r="BU9" s="185"/>
      <c r="BV9" s="185">
        <v>270994.5</v>
      </c>
      <c r="BW9" s="185"/>
      <c r="BX9" s="185"/>
      <c r="BY9" s="185"/>
      <c r="CB9" s="219"/>
    </row>
    <row r="10" spans="1:80" ht="15.75">
      <c r="A10" s="185" t="s">
        <v>353</v>
      </c>
      <c r="B10" s="215">
        <v>6.308659707907547</v>
      </c>
      <c r="C10" s="216"/>
      <c r="D10" s="216"/>
      <c r="E10" s="216"/>
      <c r="G10" s="185">
        <v>46030</v>
      </c>
      <c r="H10" s="185"/>
      <c r="I10" s="185"/>
      <c r="J10" s="185"/>
      <c r="L10" s="185">
        <f t="shared" si="0"/>
        <v>404.2</v>
      </c>
      <c r="M10" s="185"/>
      <c r="N10" s="185"/>
      <c r="O10" s="185"/>
      <c r="Q10" s="217">
        <f t="shared" si="1"/>
        <v>18846.8</v>
      </c>
      <c r="R10" s="218"/>
      <c r="S10" s="218"/>
      <c r="T10" s="218"/>
      <c r="V10" s="185">
        <v>402</v>
      </c>
      <c r="W10" s="185"/>
      <c r="X10" s="185"/>
      <c r="Y10" s="185"/>
      <c r="Z10" s="185">
        <v>402</v>
      </c>
      <c r="AA10" s="185"/>
      <c r="AB10" s="185"/>
      <c r="AC10" s="185"/>
      <c r="AD10" s="185">
        <v>393</v>
      </c>
      <c r="AE10" s="185"/>
      <c r="AF10" s="185"/>
      <c r="AG10" s="185"/>
      <c r="AH10" s="185">
        <v>429</v>
      </c>
      <c r="AI10" s="185"/>
      <c r="AJ10" s="185"/>
      <c r="AK10" s="185"/>
      <c r="AL10" s="185">
        <v>395</v>
      </c>
      <c r="AM10" s="185"/>
      <c r="AN10" s="185"/>
      <c r="AO10" s="185"/>
      <c r="AR10" s="185">
        <v>2761.3</v>
      </c>
      <c r="AS10" s="185"/>
      <c r="AT10" s="185"/>
      <c r="AU10" s="185"/>
      <c r="AV10" s="185">
        <v>2542.2</v>
      </c>
      <c r="AW10" s="185"/>
      <c r="AX10" s="185"/>
      <c r="AY10" s="185"/>
      <c r="AZ10" s="185">
        <v>3828.2</v>
      </c>
      <c r="BA10" s="185"/>
      <c r="BB10" s="185"/>
      <c r="BC10" s="185"/>
      <c r="BD10" s="185">
        <v>7471.5</v>
      </c>
      <c r="BE10" s="185"/>
      <c r="BF10" s="185"/>
      <c r="BG10" s="185"/>
      <c r="BH10" s="185">
        <v>2243.6</v>
      </c>
      <c r="BI10" s="185"/>
      <c r="BJ10" s="185"/>
      <c r="BK10" s="185"/>
      <c r="BN10" s="185">
        <v>729632</v>
      </c>
      <c r="BO10" s="185"/>
      <c r="BP10" s="185"/>
      <c r="BQ10" s="185"/>
      <c r="BR10" s="185">
        <v>413.6</v>
      </c>
      <c r="BS10" s="185"/>
      <c r="BT10" s="185"/>
      <c r="BU10" s="185"/>
      <c r="BV10" s="185">
        <v>301786.3</v>
      </c>
      <c r="BW10" s="185"/>
      <c r="BX10" s="185"/>
      <c r="BY10" s="185"/>
      <c r="CB10" s="219"/>
    </row>
    <row r="11" spans="1:80" ht="15.75">
      <c r="A11" s="185" t="s">
        <v>354</v>
      </c>
      <c r="B11" s="215">
        <v>16.607186395798777</v>
      </c>
      <c r="C11" s="216"/>
      <c r="D11" s="216"/>
      <c r="E11" s="216"/>
      <c r="G11" s="185">
        <v>262918</v>
      </c>
      <c r="H11" s="185"/>
      <c r="I11" s="185"/>
      <c r="J11" s="185"/>
      <c r="L11" s="185">
        <f t="shared" si="0"/>
        <v>332.06000000000006</v>
      </c>
      <c r="M11" s="185"/>
      <c r="N11" s="185"/>
      <c r="O11" s="185"/>
      <c r="Q11" s="217">
        <f t="shared" si="1"/>
        <v>87231.6</v>
      </c>
      <c r="R11" s="218"/>
      <c r="S11" s="218"/>
      <c r="T11" s="218"/>
      <c r="V11" s="185">
        <v>328.1</v>
      </c>
      <c r="W11" s="185"/>
      <c r="X11" s="185"/>
      <c r="Y11" s="185"/>
      <c r="Z11" s="185">
        <v>322.9</v>
      </c>
      <c r="AA11" s="185"/>
      <c r="AB11" s="185"/>
      <c r="AC11" s="185"/>
      <c r="AD11" s="185">
        <v>324.7</v>
      </c>
      <c r="AE11" s="185"/>
      <c r="AF11" s="185"/>
      <c r="AG11" s="185"/>
      <c r="AH11" s="185">
        <v>359.2</v>
      </c>
      <c r="AI11" s="185"/>
      <c r="AJ11" s="185"/>
      <c r="AK11" s="185"/>
      <c r="AL11" s="185">
        <v>325.4</v>
      </c>
      <c r="AM11" s="185"/>
      <c r="AN11" s="185"/>
      <c r="AO11" s="185"/>
      <c r="AR11" s="185">
        <v>17192.7</v>
      </c>
      <c r="AS11" s="185"/>
      <c r="AT11" s="185"/>
      <c r="AU11" s="185"/>
      <c r="AV11" s="185">
        <v>14511.3</v>
      </c>
      <c r="AW11" s="185"/>
      <c r="AX11" s="185"/>
      <c r="AY11" s="185"/>
      <c r="AZ11" s="185">
        <v>23289.3</v>
      </c>
      <c r="BA11" s="185"/>
      <c r="BB11" s="185"/>
      <c r="BC11" s="185"/>
      <c r="BD11" s="185">
        <v>18009.9</v>
      </c>
      <c r="BE11" s="185"/>
      <c r="BF11" s="185"/>
      <c r="BG11" s="185"/>
      <c r="BH11" s="185">
        <v>14228.4</v>
      </c>
      <c r="BI11" s="185"/>
      <c r="BJ11" s="185"/>
      <c r="BK11" s="185"/>
      <c r="BN11" s="185">
        <v>1583158</v>
      </c>
      <c r="BO11" s="185"/>
      <c r="BP11" s="185"/>
      <c r="BQ11" s="185"/>
      <c r="BR11" s="185">
        <v>361.8</v>
      </c>
      <c r="BS11" s="185"/>
      <c r="BT11" s="185"/>
      <c r="BU11" s="185"/>
      <c r="BV11" s="185">
        <v>572780.8</v>
      </c>
      <c r="BW11" s="185"/>
      <c r="BX11" s="185"/>
      <c r="BY11" s="185"/>
      <c r="CB11" s="219"/>
    </row>
    <row r="12" spans="1:80" ht="15.75">
      <c r="A12" s="185" t="s">
        <v>355</v>
      </c>
      <c r="B12" s="215">
        <v>22.12991935128465</v>
      </c>
      <c r="C12" s="216"/>
      <c r="D12" s="216"/>
      <c r="E12" s="216"/>
      <c r="G12" s="185">
        <v>20086</v>
      </c>
      <c r="H12" s="185"/>
      <c r="I12" s="185"/>
      <c r="J12" s="185"/>
      <c r="L12" s="185">
        <f t="shared" si="0"/>
        <v>306.6</v>
      </c>
      <c r="M12" s="185"/>
      <c r="N12" s="185"/>
      <c r="O12" s="185"/>
      <c r="Q12" s="217">
        <f t="shared" si="1"/>
        <v>6158.700000000001</v>
      </c>
      <c r="R12" s="218"/>
      <c r="S12" s="218"/>
      <c r="T12" s="218"/>
      <c r="V12" s="185">
        <v>309</v>
      </c>
      <c r="W12" s="185"/>
      <c r="X12" s="185"/>
      <c r="Y12" s="185"/>
      <c r="Z12" s="185">
        <v>304</v>
      </c>
      <c r="AA12" s="185"/>
      <c r="AB12" s="185"/>
      <c r="AC12" s="185"/>
      <c r="AD12" s="185">
        <v>306</v>
      </c>
      <c r="AE12" s="185"/>
      <c r="AF12" s="185"/>
      <c r="AG12" s="185"/>
      <c r="AH12" s="185">
        <v>306</v>
      </c>
      <c r="AI12" s="185"/>
      <c r="AJ12" s="185"/>
      <c r="AK12" s="185"/>
      <c r="AL12" s="185">
        <v>308</v>
      </c>
      <c r="AM12" s="185"/>
      <c r="AN12" s="185"/>
      <c r="AO12" s="185"/>
      <c r="AR12" s="185">
        <v>1256.7</v>
      </c>
      <c r="AS12" s="185"/>
      <c r="AT12" s="185"/>
      <c r="AU12" s="185"/>
      <c r="AV12" s="185">
        <v>1120.5</v>
      </c>
      <c r="AW12" s="185"/>
      <c r="AX12" s="185"/>
      <c r="AY12" s="185"/>
      <c r="AZ12" s="185">
        <v>1668.9</v>
      </c>
      <c r="BA12" s="185"/>
      <c r="BB12" s="185"/>
      <c r="BC12" s="185"/>
      <c r="BD12" s="185">
        <v>941</v>
      </c>
      <c r="BE12" s="185"/>
      <c r="BF12" s="185"/>
      <c r="BG12" s="185"/>
      <c r="BH12" s="185">
        <v>1171.6</v>
      </c>
      <c r="BI12" s="185"/>
      <c r="BJ12" s="185"/>
      <c r="BK12" s="185"/>
      <c r="BN12" s="185">
        <v>90764</v>
      </c>
      <c r="BO12" s="185"/>
      <c r="BP12" s="185"/>
      <c r="BQ12" s="185"/>
      <c r="BR12" s="185">
        <v>308.6</v>
      </c>
      <c r="BS12" s="185"/>
      <c r="BT12" s="185"/>
      <c r="BU12" s="185"/>
      <c r="BV12" s="185">
        <v>28005.9</v>
      </c>
      <c r="BW12" s="185"/>
      <c r="BX12" s="185"/>
      <c r="BY12" s="185"/>
      <c r="CB12" s="219"/>
    </row>
    <row r="13" spans="1:80" ht="15.75">
      <c r="A13" s="185" t="s">
        <v>356</v>
      </c>
      <c r="B13" s="215">
        <v>9.058529677356066</v>
      </c>
      <c r="C13" s="216"/>
      <c r="D13" s="216"/>
      <c r="E13" s="216"/>
      <c r="G13" s="185">
        <v>36013</v>
      </c>
      <c r="H13" s="185"/>
      <c r="I13" s="185"/>
      <c r="J13" s="185"/>
      <c r="L13" s="185">
        <f t="shared" si="0"/>
        <v>395.2</v>
      </c>
      <c r="M13" s="185"/>
      <c r="N13" s="185"/>
      <c r="O13" s="185"/>
      <c r="Q13" s="217">
        <f t="shared" si="1"/>
        <v>14218.400000000001</v>
      </c>
      <c r="R13" s="218"/>
      <c r="S13" s="218"/>
      <c r="T13" s="218"/>
      <c r="V13" s="185">
        <v>401</v>
      </c>
      <c r="W13" s="185"/>
      <c r="X13" s="185"/>
      <c r="Y13" s="185"/>
      <c r="Z13" s="185">
        <v>400</v>
      </c>
      <c r="AA13" s="185"/>
      <c r="AB13" s="185"/>
      <c r="AC13" s="185"/>
      <c r="AD13" s="185">
        <v>384</v>
      </c>
      <c r="AE13" s="185"/>
      <c r="AF13" s="185"/>
      <c r="AG13" s="185"/>
      <c r="AH13" s="185">
        <v>398</v>
      </c>
      <c r="AI13" s="185"/>
      <c r="AJ13" s="185"/>
      <c r="AK13" s="185"/>
      <c r="AL13" s="185">
        <v>393</v>
      </c>
      <c r="AM13" s="185"/>
      <c r="AN13" s="185"/>
      <c r="AO13" s="185"/>
      <c r="AR13" s="185">
        <v>2734.8</v>
      </c>
      <c r="AS13" s="185"/>
      <c r="AT13" s="185"/>
      <c r="AU13" s="185"/>
      <c r="AV13" s="185">
        <v>2799.2</v>
      </c>
      <c r="AW13" s="185"/>
      <c r="AX13" s="185"/>
      <c r="AY13" s="185"/>
      <c r="AZ13" s="185">
        <v>3289.7</v>
      </c>
      <c r="BA13" s="185"/>
      <c r="BB13" s="185"/>
      <c r="BC13" s="185"/>
      <c r="BD13" s="185">
        <v>3098</v>
      </c>
      <c r="BE13" s="185"/>
      <c r="BF13" s="185"/>
      <c r="BG13" s="185"/>
      <c r="BH13" s="185">
        <v>2296.7</v>
      </c>
      <c r="BI13" s="185"/>
      <c r="BJ13" s="185"/>
      <c r="BK13" s="185"/>
      <c r="BN13" s="185">
        <v>397559</v>
      </c>
      <c r="BO13" s="185"/>
      <c r="BP13" s="185"/>
      <c r="BQ13" s="185"/>
      <c r="BR13" s="185">
        <v>397.1</v>
      </c>
      <c r="BS13" s="185"/>
      <c r="BT13" s="185"/>
      <c r="BU13" s="185"/>
      <c r="BV13" s="185">
        <v>157885.5</v>
      </c>
      <c r="BW13" s="185"/>
      <c r="BX13" s="185"/>
      <c r="BY13" s="185"/>
      <c r="CB13" s="219"/>
    </row>
    <row r="14" spans="1:80" ht="15.75">
      <c r="A14" s="185" t="s">
        <v>357</v>
      </c>
      <c r="B14" s="215">
        <v>11.488092922102789</v>
      </c>
      <c r="C14" s="216"/>
      <c r="D14" s="216"/>
      <c r="E14" s="216"/>
      <c r="G14" s="185">
        <v>56099</v>
      </c>
      <c r="H14" s="185"/>
      <c r="I14" s="185"/>
      <c r="J14" s="185"/>
      <c r="L14" s="185">
        <f t="shared" si="0"/>
        <v>363.71999999999997</v>
      </c>
      <c r="M14" s="185"/>
      <c r="N14" s="185"/>
      <c r="O14" s="185"/>
      <c r="Q14" s="217">
        <f t="shared" si="1"/>
        <v>20377.1</v>
      </c>
      <c r="R14" s="218"/>
      <c r="S14" s="218"/>
      <c r="T14" s="218"/>
      <c r="V14" s="185">
        <v>366.6</v>
      </c>
      <c r="W14" s="185"/>
      <c r="X14" s="185"/>
      <c r="Y14" s="185"/>
      <c r="Z14" s="185">
        <v>366.9</v>
      </c>
      <c r="AA14" s="185"/>
      <c r="AB14" s="185"/>
      <c r="AC14" s="185"/>
      <c r="AD14" s="185">
        <v>353.7</v>
      </c>
      <c r="AE14" s="185"/>
      <c r="AF14" s="185"/>
      <c r="AG14" s="185"/>
      <c r="AH14" s="185">
        <v>371.9</v>
      </c>
      <c r="AI14" s="185"/>
      <c r="AJ14" s="185"/>
      <c r="AK14" s="185"/>
      <c r="AL14" s="185">
        <v>359.5</v>
      </c>
      <c r="AM14" s="185"/>
      <c r="AN14" s="185"/>
      <c r="AO14" s="185"/>
      <c r="AR14" s="185">
        <v>3991.5</v>
      </c>
      <c r="AS14" s="185"/>
      <c r="AT14" s="185"/>
      <c r="AU14" s="185"/>
      <c r="AV14" s="185">
        <v>3919.7</v>
      </c>
      <c r="AW14" s="185"/>
      <c r="AX14" s="185"/>
      <c r="AY14" s="185"/>
      <c r="AZ14" s="185">
        <v>4958.6</v>
      </c>
      <c r="BA14" s="185"/>
      <c r="BB14" s="185"/>
      <c r="BC14" s="185"/>
      <c r="BD14" s="185">
        <v>4039</v>
      </c>
      <c r="BE14" s="185"/>
      <c r="BF14" s="185"/>
      <c r="BG14" s="185"/>
      <c r="BH14" s="185">
        <v>3468.3</v>
      </c>
      <c r="BI14" s="185"/>
      <c r="BJ14" s="185"/>
      <c r="BK14" s="185"/>
      <c r="BN14" s="185">
        <v>488323</v>
      </c>
      <c r="BO14" s="185"/>
      <c r="BP14" s="185"/>
      <c r="BQ14" s="185"/>
      <c r="BR14" s="185">
        <v>380.7</v>
      </c>
      <c r="BS14" s="185"/>
      <c r="BT14" s="185"/>
      <c r="BU14" s="185"/>
      <c r="BV14" s="185">
        <v>185891.4</v>
      </c>
      <c r="BW14" s="185"/>
      <c r="BX14" s="185"/>
      <c r="BY14" s="185"/>
      <c r="CB14" s="219"/>
    </row>
    <row r="15" spans="1:80" ht="15.75">
      <c r="A15" s="185" t="s">
        <v>358</v>
      </c>
      <c r="B15" s="215">
        <v>26.716827899199806</v>
      </c>
      <c r="C15" s="216"/>
      <c r="D15" s="216"/>
      <c r="E15" s="216"/>
      <c r="G15" s="185">
        <v>2237</v>
      </c>
      <c r="H15" s="185"/>
      <c r="I15" s="185"/>
      <c r="J15" s="185"/>
      <c r="L15" s="185">
        <f t="shared" si="0"/>
        <v>235.42</v>
      </c>
      <c r="M15" s="185"/>
      <c r="N15" s="185"/>
      <c r="O15" s="185"/>
      <c r="Q15" s="217">
        <f t="shared" si="1"/>
        <v>527.8000000000001</v>
      </c>
      <c r="R15" s="218"/>
      <c r="S15" s="218"/>
      <c r="T15" s="218"/>
      <c r="V15" s="185">
        <v>241.1</v>
      </c>
      <c r="W15" s="185"/>
      <c r="X15" s="185"/>
      <c r="Y15" s="185"/>
      <c r="Z15" s="185">
        <v>230</v>
      </c>
      <c r="AA15" s="185"/>
      <c r="AB15" s="185"/>
      <c r="AC15" s="185"/>
      <c r="AD15" s="185">
        <v>236.9</v>
      </c>
      <c r="AE15" s="185"/>
      <c r="AF15" s="185"/>
      <c r="AG15" s="185"/>
      <c r="AH15" s="185">
        <v>231</v>
      </c>
      <c r="AI15" s="185"/>
      <c r="AJ15" s="185"/>
      <c r="AK15" s="185"/>
      <c r="AL15" s="185">
        <v>238.1</v>
      </c>
      <c r="AM15" s="185"/>
      <c r="AN15" s="185"/>
      <c r="AO15" s="185"/>
      <c r="AR15" s="185">
        <v>102.7</v>
      </c>
      <c r="AS15" s="185"/>
      <c r="AT15" s="185"/>
      <c r="AU15" s="185"/>
      <c r="AV15" s="185">
        <v>89.7</v>
      </c>
      <c r="AW15" s="185"/>
      <c r="AX15" s="185"/>
      <c r="AY15" s="185"/>
      <c r="AZ15" s="185">
        <v>187.9</v>
      </c>
      <c r="BA15" s="185"/>
      <c r="BB15" s="185"/>
      <c r="BC15" s="185"/>
      <c r="BD15" s="185">
        <v>66.3</v>
      </c>
      <c r="BE15" s="185"/>
      <c r="BF15" s="185"/>
      <c r="BG15" s="185"/>
      <c r="BH15" s="185">
        <v>81.2</v>
      </c>
      <c r="BI15" s="185"/>
      <c r="BJ15" s="185"/>
      <c r="BK15" s="185"/>
      <c r="BN15" s="185">
        <v>8373</v>
      </c>
      <c r="BO15" s="185"/>
      <c r="BP15" s="185"/>
      <c r="BQ15" s="185"/>
      <c r="BR15" s="185">
        <v>226.3</v>
      </c>
      <c r="BS15" s="185"/>
      <c r="BT15" s="185"/>
      <c r="BU15" s="185"/>
      <c r="BV15" s="185">
        <v>1894.5</v>
      </c>
      <c r="BW15" s="185"/>
      <c r="BX15" s="185"/>
      <c r="BY15" s="185"/>
      <c r="CB15" s="219"/>
    </row>
    <row r="16" spans="1:80" ht="15.75">
      <c r="A16" s="185" t="s">
        <v>359</v>
      </c>
      <c r="B16" s="215">
        <v>4.21717345047704</v>
      </c>
      <c r="C16" s="216"/>
      <c r="D16" s="216"/>
      <c r="E16" s="216"/>
      <c r="G16" s="185">
        <v>3072</v>
      </c>
      <c r="H16" s="185"/>
      <c r="I16" s="185"/>
      <c r="J16" s="185"/>
      <c r="L16" s="185">
        <f t="shared" si="0"/>
        <v>316.44000000000005</v>
      </c>
      <c r="M16" s="185"/>
      <c r="N16" s="185"/>
      <c r="O16" s="185"/>
      <c r="Q16" s="217">
        <f t="shared" si="1"/>
        <v>979.2</v>
      </c>
      <c r="R16" s="218"/>
      <c r="S16" s="218"/>
      <c r="T16" s="218"/>
      <c r="V16" s="185">
        <v>333</v>
      </c>
      <c r="W16" s="185"/>
      <c r="X16" s="185"/>
      <c r="Y16" s="185"/>
      <c r="Z16" s="185">
        <v>303.1</v>
      </c>
      <c r="AA16" s="185"/>
      <c r="AB16" s="185"/>
      <c r="AC16" s="185"/>
      <c r="AD16" s="185">
        <v>320.1</v>
      </c>
      <c r="AE16" s="185"/>
      <c r="AF16" s="185"/>
      <c r="AG16" s="185"/>
      <c r="AH16" s="185">
        <v>316.1</v>
      </c>
      <c r="AI16" s="185"/>
      <c r="AJ16" s="185"/>
      <c r="AK16" s="185"/>
      <c r="AL16" s="185">
        <v>309.9</v>
      </c>
      <c r="AM16" s="185"/>
      <c r="AN16" s="185"/>
      <c r="AO16" s="185"/>
      <c r="AR16" s="185">
        <v>285.4</v>
      </c>
      <c r="AS16" s="185"/>
      <c r="AT16" s="185"/>
      <c r="AU16" s="185"/>
      <c r="AV16" s="185">
        <v>156.7</v>
      </c>
      <c r="AW16" s="185"/>
      <c r="AX16" s="185"/>
      <c r="AY16" s="185"/>
      <c r="AZ16" s="185">
        <v>237.8</v>
      </c>
      <c r="BA16" s="185"/>
      <c r="BB16" s="185"/>
      <c r="BC16" s="185"/>
      <c r="BD16" s="185">
        <v>171</v>
      </c>
      <c r="BE16" s="185"/>
      <c r="BF16" s="185"/>
      <c r="BG16" s="185"/>
      <c r="BH16" s="185">
        <v>128.3</v>
      </c>
      <c r="BI16" s="185"/>
      <c r="BJ16" s="185"/>
      <c r="BK16" s="185"/>
      <c r="BN16" s="185">
        <v>72845</v>
      </c>
      <c r="BO16" s="185"/>
      <c r="BP16" s="185"/>
      <c r="BQ16" s="185"/>
      <c r="BR16" s="185">
        <v>301.4</v>
      </c>
      <c r="BS16" s="185"/>
      <c r="BT16" s="185"/>
      <c r="BU16" s="185"/>
      <c r="BV16" s="185">
        <v>21957.5</v>
      </c>
      <c r="BW16" s="185"/>
      <c r="BX16" s="185"/>
      <c r="BY16" s="185"/>
      <c r="CB16" s="219"/>
    </row>
    <row r="17" spans="1:80" ht="15.75">
      <c r="A17" s="185" t="s">
        <v>360</v>
      </c>
      <c r="B17" s="215">
        <v>6.5367283114580506</v>
      </c>
      <c r="C17" s="216"/>
      <c r="D17" s="216"/>
      <c r="E17" s="216"/>
      <c r="G17" s="185">
        <v>5309</v>
      </c>
      <c r="H17" s="185"/>
      <c r="I17" s="185"/>
      <c r="J17" s="185"/>
      <c r="L17" s="185">
        <f t="shared" si="0"/>
        <v>283.08000000000004</v>
      </c>
      <c r="M17" s="185"/>
      <c r="N17" s="185"/>
      <c r="O17" s="185"/>
      <c r="Q17" s="217">
        <f t="shared" si="1"/>
        <v>1507</v>
      </c>
      <c r="R17" s="218"/>
      <c r="S17" s="218"/>
      <c r="T17" s="218"/>
      <c r="V17" s="185">
        <v>302.5</v>
      </c>
      <c r="W17" s="185"/>
      <c r="X17" s="185"/>
      <c r="Y17" s="185"/>
      <c r="Z17" s="185">
        <v>271.7</v>
      </c>
      <c r="AA17" s="185"/>
      <c r="AB17" s="185"/>
      <c r="AC17" s="185"/>
      <c r="AD17" s="185">
        <v>277.1</v>
      </c>
      <c r="AE17" s="185"/>
      <c r="AF17" s="185"/>
      <c r="AG17" s="185"/>
      <c r="AH17" s="185">
        <v>286.6</v>
      </c>
      <c r="AI17" s="185"/>
      <c r="AJ17" s="185"/>
      <c r="AK17" s="185"/>
      <c r="AL17" s="185">
        <v>277.5</v>
      </c>
      <c r="AM17" s="185"/>
      <c r="AN17" s="185"/>
      <c r="AO17" s="185"/>
      <c r="AR17" s="185">
        <v>388.1</v>
      </c>
      <c r="AS17" s="185"/>
      <c r="AT17" s="185"/>
      <c r="AU17" s="185"/>
      <c r="AV17" s="185">
        <v>246.4</v>
      </c>
      <c r="AW17" s="185"/>
      <c r="AX17" s="185"/>
      <c r="AY17" s="185"/>
      <c r="AZ17" s="185">
        <v>425.7</v>
      </c>
      <c r="BA17" s="185"/>
      <c r="BB17" s="185"/>
      <c r="BC17" s="185"/>
      <c r="BD17" s="185">
        <v>237.3</v>
      </c>
      <c r="BE17" s="185"/>
      <c r="BF17" s="185"/>
      <c r="BG17" s="185"/>
      <c r="BH17" s="185">
        <v>209.5</v>
      </c>
      <c r="BI17" s="185"/>
      <c r="BJ17" s="185"/>
      <c r="BK17" s="185"/>
      <c r="BN17" s="185">
        <v>81218</v>
      </c>
      <c r="BO17" s="185"/>
      <c r="BP17" s="185"/>
      <c r="BQ17" s="185"/>
      <c r="BR17" s="185">
        <v>293.7</v>
      </c>
      <c r="BS17" s="185"/>
      <c r="BT17" s="185"/>
      <c r="BU17" s="185"/>
      <c r="BV17" s="185">
        <v>23852</v>
      </c>
      <c r="BW17" s="185"/>
      <c r="BX17" s="185"/>
      <c r="BY17" s="185"/>
      <c r="CB17" s="219"/>
    </row>
    <row r="18" spans="1:80" ht="15.75">
      <c r="A18" s="185" t="s">
        <v>361</v>
      </c>
      <c r="B18" s="215">
        <v>0.8965500753102063</v>
      </c>
      <c r="C18" s="216"/>
      <c r="D18" s="216"/>
      <c r="E18" s="216"/>
      <c r="G18" s="185">
        <v>375</v>
      </c>
      <c r="H18" s="185"/>
      <c r="I18" s="185"/>
      <c r="J18" s="185"/>
      <c r="L18" s="185">
        <f t="shared" si="0"/>
        <v>136.92000000000002</v>
      </c>
      <c r="M18" s="185"/>
      <c r="N18" s="185"/>
      <c r="O18" s="185"/>
      <c r="Q18" s="217">
        <f t="shared" si="1"/>
        <v>51.60000000000001</v>
      </c>
      <c r="R18" s="218"/>
      <c r="S18" s="218"/>
      <c r="T18" s="218"/>
      <c r="V18" s="185">
        <v>148.7</v>
      </c>
      <c r="W18" s="185"/>
      <c r="X18" s="185"/>
      <c r="Y18" s="185"/>
      <c r="Z18" s="185">
        <v>132.9</v>
      </c>
      <c r="AA18" s="185"/>
      <c r="AB18" s="185"/>
      <c r="AC18" s="185"/>
      <c r="AD18" s="185">
        <v>128.9</v>
      </c>
      <c r="AE18" s="185"/>
      <c r="AF18" s="185"/>
      <c r="AG18" s="185"/>
      <c r="AH18" s="185">
        <v>144.1</v>
      </c>
      <c r="AI18" s="185"/>
      <c r="AJ18" s="185"/>
      <c r="AK18" s="185"/>
      <c r="AL18" s="185">
        <v>130</v>
      </c>
      <c r="AM18" s="185"/>
      <c r="AN18" s="185"/>
      <c r="AO18" s="185"/>
      <c r="AR18" s="185">
        <v>5.8</v>
      </c>
      <c r="AS18" s="185"/>
      <c r="AT18" s="185"/>
      <c r="AU18" s="185"/>
      <c r="AV18" s="185">
        <v>9.3</v>
      </c>
      <c r="AW18" s="185"/>
      <c r="AX18" s="185"/>
      <c r="AY18" s="185"/>
      <c r="AZ18" s="185">
        <v>10.7</v>
      </c>
      <c r="BA18" s="185"/>
      <c r="BB18" s="185"/>
      <c r="BC18" s="185"/>
      <c r="BD18" s="185">
        <v>20.6</v>
      </c>
      <c r="BE18" s="185"/>
      <c r="BF18" s="185"/>
      <c r="BG18" s="185"/>
      <c r="BH18" s="185">
        <v>5.2</v>
      </c>
      <c r="BI18" s="185"/>
      <c r="BJ18" s="185"/>
      <c r="BK18" s="185"/>
      <c r="BN18" s="185">
        <v>41827</v>
      </c>
      <c r="BO18" s="185"/>
      <c r="BP18" s="185"/>
      <c r="BQ18" s="185"/>
      <c r="BR18" s="185">
        <v>208.8</v>
      </c>
      <c r="BS18" s="185"/>
      <c r="BT18" s="185"/>
      <c r="BU18" s="185"/>
      <c r="BV18" s="185">
        <v>8732.4</v>
      </c>
      <c r="BW18" s="185"/>
      <c r="BX18" s="185"/>
      <c r="BY18" s="185"/>
      <c r="CB18" s="219"/>
    </row>
    <row r="19" spans="1:80" ht="15.75">
      <c r="A19" s="185" t="s">
        <v>362</v>
      </c>
      <c r="B19" s="215">
        <v>10.10569738684393</v>
      </c>
      <c r="C19" s="216"/>
      <c r="D19" s="216"/>
      <c r="E19" s="216"/>
      <c r="G19" s="185">
        <v>61783</v>
      </c>
      <c r="H19" s="185"/>
      <c r="I19" s="185"/>
      <c r="J19" s="185"/>
      <c r="L19" s="185">
        <f t="shared" si="0"/>
        <v>355.62</v>
      </c>
      <c r="M19" s="185"/>
      <c r="N19" s="185"/>
      <c r="O19" s="185"/>
      <c r="Q19" s="217">
        <f t="shared" si="1"/>
        <v>21935.699999999997</v>
      </c>
      <c r="R19" s="218"/>
      <c r="S19" s="218"/>
      <c r="T19" s="218"/>
      <c r="V19" s="185">
        <v>359.2</v>
      </c>
      <c r="W19" s="185"/>
      <c r="X19" s="185"/>
      <c r="Y19" s="185"/>
      <c r="Z19" s="185">
        <v>358.1</v>
      </c>
      <c r="AA19" s="185"/>
      <c r="AB19" s="185"/>
      <c r="AC19" s="185"/>
      <c r="AD19" s="185">
        <v>344.9</v>
      </c>
      <c r="AE19" s="185"/>
      <c r="AF19" s="185"/>
      <c r="AG19" s="185"/>
      <c r="AH19" s="185">
        <v>363.2</v>
      </c>
      <c r="AI19" s="185"/>
      <c r="AJ19" s="185"/>
      <c r="AK19" s="185"/>
      <c r="AL19" s="185">
        <v>352.7</v>
      </c>
      <c r="AM19" s="185"/>
      <c r="AN19" s="185"/>
      <c r="AO19" s="185"/>
      <c r="AR19" s="185">
        <v>4385.4</v>
      </c>
      <c r="AS19" s="185"/>
      <c r="AT19" s="185"/>
      <c r="AU19" s="185"/>
      <c r="AV19" s="185">
        <v>4175.4</v>
      </c>
      <c r="AW19" s="185"/>
      <c r="AX19" s="185"/>
      <c r="AY19" s="185"/>
      <c r="AZ19" s="185">
        <v>5395</v>
      </c>
      <c r="BA19" s="185"/>
      <c r="BB19" s="185"/>
      <c r="BC19" s="185"/>
      <c r="BD19" s="185">
        <v>4296.9</v>
      </c>
      <c r="BE19" s="185"/>
      <c r="BF19" s="185"/>
      <c r="BG19" s="185"/>
      <c r="BH19" s="185">
        <v>3683</v>
      </c>
      <c r="BI19" s="185"/>
      <c r="BJ19" s="185"/>
      <c r="BK19" s="185"/>
      <c r="BN19" s="185">
        <v>611368</v>
      </c>
      <c r="BO19" s="185"/>
      <c r="BP19" s="185"/>
      <c r="BQ19" s="185"/>
      <c r="BR19" s="185">
        <v>357.4</v>
      </c>
      <c r="BS19" s="185"/>
      <c r="BT19" s="185"/>
      <c r="BU19" s="185"/>
      <c r="BV19" s="185">
        <v>218475.8</v>
      </c>
      <c r="BW19" s="185"/>
      <c r="BX19" s="185"/>
      <c r="BY19" s="185"/>
      <c r="CB19" s="219"/>
    </row>
    <row r="20" spans="1:80" ht="15.75">
      <c r="A20" s="185" t="s">
        <v>363</v>
      </c>
      <c r="B20" s="215">
        <v>10.560733650306897</v>
      </c>
      <c r="C20" s="216"/>
      <c r="D20" s="216"/>
      <c r="E20" s="216"/>
      <c r="G20" s="185">
        <v>21834</v>
      </c>
      <c r="H20" s="185"/>
      <c r="I20" s="185"/>
      <c r="J20" s="185"/>
      <c r="L20" s="185">
        <f t="shared" si="0"/>
        <v>396</v>
      </c>
      <c r="M20" s="185"/>
      <c r="N20" s="185"/>
      <c r="O20" s="185"/>
      <c r="Q20" s="217">
        <f t="shared" si="1"/>
        <v>8647.6</v>
      </c>
      <c r="R20" s="218"/>
      <c r="S20" s="218"/>
      <c r="T20" s="218"/>
      <c r="V20" s="185">
        <v>394.1</v>
      </c>
      <c r="W20" s="185"/>
      <c r="X20" s="185"/>
      <c r="Y20" s="185"/>
      <c r="Z20" s="185">
        <v>390.2</v>
      </c>
      <c r="AA20" s="185"/>
      <c r="AB20" s="185"/>
      <c r="AC20" s="185"/>
      <c r="AD20" s="185">
        <v>399.7</v>
      </c>
      <c r="AE20" s="185"/>
      <c r="AF20" s="185"/>
      <c r="AG20" s="185"/>
      <c r="AH20" s="185">
        <v>395.7</v>
      </c>
      <c r="AI20" s="185"/>
      <c r="AJ20" s="185"/>
      <c r="AK20" s="185"/>
      <c r="AL20" s="185">
        <v>400.3</v>
      </c>
      <c r="AM20" s="185"/>
      <c r="AN20" s="185"/>
      <c r="AO20" s="185"/>
      <c r="AR20" s="185">
        <v>1350.1</v>
      </c>
      <c r="AS20" s="185"/>
      <c r="AT20" s="185"/>
      <c r="AU20" s="185"/>
      <c r="AV20" s="185">
        <v>1431.9</v>
      </c>
      <c r="AW20" s="185"/>
      <c r="AX20" s="185"/>
      <c r="AY20" s="185"/>
      <c r="AZ20" s="185">
        <v>2065.7</v>
      </c>
      <c r="BA20" s="185"/>
      <c r="BB20" s="185"/>
      <c r="BC20" s="185"/>
      <c r="BD20" s="185">
        <v>2679.4</v>
      </c>
      <c r="BE20" s="185"/>
      <c r="BF20" s="185"/>
      <c r="BG20" s="185"/>
      <c r="BH20" s="185">
        <v>1120.5</v>
      </c>
      <c r="BI20" s="185"/>
      <c r="BJ20" s="185"/>
      <c r="BK20" s="185"/>
      <c r="BN20" s="185">
        <v>206747</v>
      </c>
      <c r="BO20" s="185"/>
      <c r="BP20" s="185"/>
      <c r="BQ20" s="185"/>
      <c r="BR20" s="185">
        <v>410.4</v>
      </c>
      <c r="BS20" s="185"/>
      <c r="BT20" s="185"/>
      <c r="BU20" s="185"/>
      <c r="BV20" s="185">
        <v>84853.3</v>
      </c>
      <c r="BW20" s="185"/>
      <c r="BX20" s="185"/>
      <c r="BY20" s="185"/>
      <c r="CB20" s="219"/>
    </row>
    <row r="21" spans="1:80" ht="15.75">
      <c r="A21" s="185" t="s">
        <v>364</v>
      </c>
      <c r="B21" s="215">
        <v>11.863909737687372</v>
      </c>
      <c r="C21" s="216"/>
      <c r="D21" s="216"/>
      <c r="E21" s="216"/>
      <c r="G21" s="185">
        <v>94667</v>
      </c>
      <c r="H21" s="185"/>
      <c r="I21" s="185"/>
      <c r="J21" s="185"/>
      <c r="L21" s="185">
        <f t="shared" si="0"/>
        <v>422.78000000000003</v>
      </c>
      <c r="M21" s="185"/>
      <c r="N21" s="185"/>
      <c r="O21" s="185"/>
      <c r="Q21" s="217">
        <f t="shared" si="1"/>
        <v>40000.1</v>
      </c>
      <c r="R21" s="218"/>
      <c r="S21" s="218"/>
      <c r="T21" s="218"/>
      <c r="V21" s="185">
        <v>428.2</v>
      </c>
      <c r="W21" s="185"/>
      <c r="X21" s="185"/>
      <c r="Y21" s="185"/>
      <c r="Z21" s="185">
        <v>427</v>
      </c>
      <c r="AA21" s="185"/>
      <c r="AB21" s="185"/>
      <c r="AC21" s="185"/>
      <c r="AD21" s="185">
        <v>416.7</v>
      </c>
      <c r="AE21" s="185"/>
      <c r="AF21" s="185"/>
      <c r="AG21" s="185"/>
      <c r="AH21" s="185">
        <v>424</v>
      </c>
      <c r="AI21" s="185"/>
      <c r="AJ21" s="185"/>
      <c r="AK21" s="185"/>
      <c r="AL21" s="185">
        <v>418</v>
      </c>
      <c r="AM21" s="185"/>
      <c r="AN21" s="185"/>
      <c r="AO21" s="185"/>
      <c r="AR21" s="185">
        <v>7788.2</v>
      </c>
      <c r="AS21" s="185"/>
      <c r="AT21" s="185"/>
      <c r="AU21" s="185"/>
      <c r="AV21" s="185">
        <v>6401.5</v>
      </c>
      <c r="AW21" s="185"/>
      <c r="AX21" s="185"/>
      <c r="AY21" s="185"/>
      <c r="AZ21" s="185">
        <v>11299.4</v>
      </c>
      <c r="BA21" s="185"/>
      <c r="BB21" s="185"/>
      <c r="BC21" s="185"/>
      <c r="BD21" s="185">
        <v>10132.9</v>
      </c>
      <c r="BE21" s="185"/>
      <c r="BF21" s="185"/>
      <c r="BG21" s="185"/>
      <c r="BH21" s="185">
        <v>4378.1</v>
      </c>
      <c r="BI21" s="185"/>
      <c r="BJ21" s="185"/>
      <c r="BK21" s="185"/>
      <c r="BN21" s="185">
        <v>797941</v>
      </c>
      <c r="BO21" s="185"/>
      <c r="BP21" s="185"/>
      <c r="BQ21" s="185"/>
      <c r="BR21" s="185">
        <v>419.9</v>
      </c>
      <c r="BS21" s="185"/>
      <c r="BT21" s="185"/>
      <c r="BU21" s="185"/>
      <c r="BV21" s="185">
        <v>335060.8</v>
      </c>
      <c r="BW21" s="185"/>
      <c r="BX21" s="185"/>
      <c r="BY21" s="185"/>
      <c r="CB21" s="219"/>
    </row>
    <row r="22" spans="1:80" ht="15.75">
      <c r="A22" s="185" t="s">
        <v>365</v>
      </c>
      <c r="B22" s="215">
        <v>1.2413438567842996</v>
      </c>
      <c r="C22" s="216"/>
      <c r="D22" s="216"/>
      <c r="E22" s="216"/>
      <c r="G22" s="185">
        <v>821</v>
      </c>
      <c r="H22" s="185"/>
      <c r="I22" s="185"/>
      <c r="J22" s="185"/>
      <c r="L22" s="185">
        <f t="shared" si="0"/>
        <v>190.92</v>
      </c>
      <c r="M22" s="185"/>
      <c r="N22" s="185"/>
      <c r="O22" s="185"/>
      <c r="Q22" s="217">
        <f t="shared" si="1"/>
        <v>177.3</v>
      </c>
      <c r="R22" s="218"/>
      <c r="S22" s="218"/>
      <c r="T22" s="218"/>
      <c r="V22" s="185">
        <v>181.3</v>
      </c>
      <c r="W22" s="185"/>
      <c r="X22" s="185"/>
      <c r="Y22" s="185"/>
      <c r="Z22" s="185">
        <v>145.6</v>
      </c>
      <c r="AA22" s="185"/>
      <c r="AB22" s="185"/>
      <c r="AC22" s="185"/>
      <c r="AD22" s="185">
        <v>188.5</v>
      </c>
      <c r="AE22" s="185"/>
      <c r="AF22" s="185"/>
      <c r="AG22" s="185"/>
      <c r="AH22" s="185">
        <v>267.9</v>
      </c>
      <c r="AI22" s="185"/>
      <c r="AJ22" s="185"/>
      <c r="AK22" s="185"/>
      <c r="AL22" s="185">
        <v>171.3</v>
      </c>
      <c r="AM22" s="185"/>
      <c r="AN22" s="185"/>
      <c r="AO22" s="185"/>
      <c r="AR22" s="185">
        <v>19.4</v>
      </c>
      <c r="AS22" s="185"/>
      <c r="AT22" s="185"/>
      <c r="AU22" s="185"/>
      <c r="AV22" s="185">
        <v>16.6</v>
      </c>
      <c r="AW22" s="185"/>
      <c r="AX22" s="185"/>
      <c r="AY22" s="185"/>
      <c r="AZ22" s="185">
        <v>23</v>
      </c>
      <c r="BA22" s="185"/>
      <c r="BB22" s="185"/>
      <c r="BC22" s="185"/>
      <c r="BD22" s="185">
        <v>101</v>
      </c>
      <c r="BE22" s="185"/>
      <c r="BF22" s="185"/>
      <c r="BG22" s="185"/>
      <c r="BH22" s="185">
        <v>17.3</v>
      </c>
      <c r="BI22" s="185"/>
      <c r="BJ22" s="185"/>
      <c r="BK22" s="185"/>
      <c r="BN22" s="185">
        <v>66138</v>
      </c>
      <c r="BO22" s="185"/>
      <c r="BP22" s="185"/>
      <c r="BQ22" s="185"/>
      <c r="BR22" s="185">
        <v>264.4</v>
      </c>
      <c r="BS22" s="185"/>
      <c r="BT22" s="185"/>
      <c r="BU22" s="185"/>
      <c r="BV22" s="185">
        <v>17489.7</v>
      </c>
      <c r="BW22" s="185"/>
      <c r="BX22" s="185"/>
      <c r="BY22" s="185"/>
      <c r="CB22" s="219"/>
    </row>
    <row r="23" spans="1:80" ht="15.75">
      <c r="A23" s="185" t="s">
        <v>366</v>
      </c>
      <c r="B23" s="215">
        <v>10.956215108710472</v>
      </c>
      <c r="C23" s="216"/>
      <c r="D23" s="216"/>
      <c r="E23" s="216"/>
      <c r="G23" s="185">
        <v>117322</v>
      </c>
      <c r="H23" s="185"/>
      <c r="I23" s="185"/>
      <c r="J23" s="185"/>
      <c r="L23" s="185">
        <f t="shared" si="0"/>
        <v>416.24000000000007</v>
      </c>
      <c r="M23" s="185"/>
      <c r="N23" s="185"/>
      <c r="O23" s="185"/>
      <c r="Q23" s="217">
        <f t="shared" si="1"/>
        <v>48825.00000000001</v>
      </c>
      <c r="R23" s="218"/>
      <c r="S23" s="218"/>
      <c r="T23" s="218"/>
      <c r="V23" s="185">
        <v>421.6</v>
      </c>
      <c r="W23" s="185"/>
      <c r="X23" s="185"/>
      <c r="Y23" s="185"/>
      <c r="Z23" s="185">
        <v>418.1</v>
      </c>
      <c r="AA23" s="185"/>
      <c r="AB23" s="185"/>
      <c r="AC23" s="185"/>
      <c r="AD23" s="185">
        <v>413.1</v>
      </c>
      <c r="AE23" s="185"/>
      <c r="AF23" s="185"/>
      <c r="AG23" s="185"/>
      <c r="AH23" s="185">
        <v>416</v>
      </c>
      <c r="AI23" s="185"/>
      <c r="AJ23" s="185"/>
      <c r="AK23" s="185"/>
      <c r="AL23" s="185">
        <v>412.4</v>
      </c>
      <c r="AM23" s="185"/>
      <c r="AN23" s="185"/>
      <c r="AO23" s="185"/>
      <c r="AR23" s="185">
        <v>9157.7</v>
      </c>
      <c r="AS23" s="185"/>
      <c r="AT23" s="185"/>
      <c r="AU23" s="185"/>
      <c r="AV23" s="185">
        <v>7850</v>
      </c>
      <c r="AW23" s="185"/>
      <c r="AX23" s="185"/>
      <c r="AY23" s="185"/>
      <c r="AZ23" s="185">
        <v>13388.1</v>
      </c>
      <c r="BA23" s="185"/>
      <c r="BB23" s="185"/>
      <c r="BC23" s="185"/>
      <c r="BD23" s="185">
        <v>12913.3</v>
      </c>
      <c r="BE23" s="185"/>
      <c r="BF23" s="185"/>
      <c r="BG23" s="185"/>
      <c r="BH23" s="185">
        <v>5515.9</v>
      </c>
      <c r="BI23" s="185"/>
      <c r="BJ23" s="185"/>
      <c r="BK23" s="185"/>
      <c r="BN23" s="185">
        <v>1070826</v>
      </c>
      <c r="BO23" s="185"/>
      <c r="BP23" s="185"/>
      <c r="BQ23" s="185"/>
      <c r="BR23" s="185">
        <v>408.5</v>
      </c>
      <c r="BS23" s="185"/>
      <c r="BT23" s="185"/>
      <c r="BU23" s="185"/>
      <c r="BV23" s="185">
        <v>437403.8</v>
      </c>
      <c r="BW23" s="185"/>
      <c r="BX23" s="185"/>
      <c r="BY23" s="185"/>
      <c r="CB23" s="219"/>
    </row>
    <row r="24" spans="1:80" ht="15.75">
      <c r="A24" s="185" t="s">
        <v>367</v>
      </c>
      <c r="B24" s="215">
        <v>26.304418037442506</v>
      </c>
      <c r="C24" s="216"/>
      <c r="D24" s="216"/>
      <c r="E24" s="216"/>
      <c r="G24" s="185">
        <v>165333</v>
      </c>
      <c r="H24" s="185"/>
      <c r="I24" s="185"/>
      <c r="J24" s="185"/>
      <c r="L24" s="185">
        <f t="shared" si="0"/>
        <v>135.5</v>
      </c>
      <c r="M24" s="185"/>
      <c r="N24" s="185"/>
      <c r="O24" s="185"/>
      <c r="Q24" s="217">
        <f t="shared" si="1"/>
        <v>22610.6</v>
      </c>
      <c r="R24" s="218"/>
      <c r="S24" s="218"/>
      <c r="T24" s="218"/>
      <c r="V24" s="185">
        <v>138</v>
      </c>
      <c r="W24" s="185"/>
      <c r="X24" s="185"/>
      <c r="Y24" s="185"/>
      <c r="Z24" s="185">
        <v>131.6</v>
      </c>
      <c r="AA24" s="185"/>
      <c r="AB24" s="185"/>
      <c r="AC24" s="185"/>
      <c r="AD24" s="185">
        <v>138</v>
      </c>
      <c r="AE24" s="185"/>
      <c r="AF24" s="185"/>
      <c r="AG24" s="185"/>
      <c r="AH24" s="185">
        <v>136.6</v>
      </c>
      <c r="AI24" s="185"/>
      <c r="AJ24" s="185"/>
      <c r="AK24" s="185"/>
      <c r="AL24" s="185">
        <v>133.3</v>
      </c>
      <c r="AM24" s="185"/>
      <c r="AN24" s="185"/>
      <c r="AO24" s="185"/>
      <c r="AR24" s="185">
        <v>5634.2</v>
      </c>
      <c r="AS24" s="185"/>
      <c r="AT24" s="185"/>
      <c r="AU24" s="185"/>
      <c r="AV24" s="185">
        <v>2179.3</v>
      </c>
      <c r="AW24" s="185"/>
      <c r="AX24" s="185"/>
      <c r="AY24" s="185"/>
      <c r="AZ24" s="185">
        <v>9890.5</v>
      </c>
      <c r="BA24" s="185"/>
      <c r="BB24" s="185"/>
      <c r="BC24" s="185"/>
      <c r="BD24" s="185">
        <v>2886</v>
      </c>
      <c r="BE24" s="185"/>
      <c r="BF24" s="185"/>
      <c r="BG24" s="185"/>
      <c r="BH24" s="185">
        <v>2020.6</v>
      </c>
      <c r="BI24" s="185"/>
      <c r="BJ24" s="185"/>
      <c r="BK24" s="185"/>
      <c r="BN24" s="185">
        <v>628537</v>
      </c>
      <c r="BO24" s="185"/>
      <c r="BP24" s="185"/>
      <c r="BQ24" s="185"/>
      <c r="BR24" s="185">
        <v>137.4</v>
      </c>
      <c r="BS24" s="185"/>
      <c r="BT24" s="185"/>
      <c r="BU24" s="185"/>
      <c r="BV24" s="185">
        <v>86357.4</v>
      </c>
      <c r="BW24" s="185"/>
      <c r="BX24" s="185"/>
      <c r="BY24" s="185"/>
      <c r="CB24" s="219"/>
    </row>
    <row r="25" spans="1:80" ht="15.75">
      <c r="A25" s="185" t="s">
        <v>368</v>
      </c>
      <c r="B25" s="215">
        <v>18.973454532042663</v>
      </c>
      <c r="C25" s="216"/>
      <c r="D25" s="216"/>
      <c r="E25" s="216"/>
      <c r="G25" s="185">
        <v>113174</v>
      </c>
      <c r="H25" s="185"/>
      <c r="I25" s="185"/>
      <c r="J25" s="185"/>
      <c r="L25" s="185">
        <f t="shared" si="0"/>
        <v>144.92000000000002</v>
      </c>
      <c r="M25" s="185"/>
      <c r="N25" s="185"/>
      <c r="O25" s="185"/>
      <c r="Q25" s="217">
        <f t="shared" si="1"/>
        <v>16661.2</v>
      </c>
      <c r="R25" s="218"/>
      <c r="S25" s="218"/>
      <c r="T25" s="218"/>
      <c r="V25" s="185">
        <v>148.8</v>
      </c>
      <c r="W25" s="185"/>
      <c r="X25" s="185"/>
      <c r="Y25" s="185"/>
      <c r="Z25" s="185">
        <v>143.4</v>
      </c>
      <c r="AA25" s="185"/>
      <c r="AB25" s="185"/>
      <c r="AC25" s="185"/>
      <c r="AD25" s="185">
        <v>151.3</v>
      </c>
      <c r="AE25" s="185"/>
      <c r="AF25" s="185"/>
      <c r="AG25" s="185"/>
      <c r="AH25" s="185">
        <v>144.4</v>
      </c>
      <c r="AI25" s="185"/>
      <c r="AJ25" s="185"/>
      <c r="AK25" s="185"/>
      <c r="AL25" s="185">
        <v>136.7</v>
      </c>
      <c r="AM25" s="185"/>
      <c r="AN25" s="185"/>
      <c r="AO25" s="185"/>
      <c r="AR25" s="185">
        <v>4850.1</v>
      </c>
      <c r="AS25" s="185"/>
      <c r="AT25" s="185"/>
      <c r="AU25" s="185"/>
      <c r="AV25" s="185">
        <v>2422.2</v>
      </c>
      <c r="AW25" s="185"/>
      <c r="AX25" s="185"/>
      <c r="AY25" s="185"/>
      <c r="AZ25" s="185">
        <v>6264.1</v>
      </c>
      <c r="BA25" s="185"/>
      <c r="BB25" s="185"/>
      <c r="BC25" s="185"/>
      <c r="BD25" s="185">
        <v>1488.9</v>
      </c>
      <c r="BE25" s="185"/>
      <c r="BF25" s="185"/>
      <c r="BG25" s="185"/>
      <c r="BH25" s="185">
        <v>1635.9</v>
      </c>
      <c r="BI25" s="185"/>
      <c r="BJ25" s="185"/>
      <c r="BK25" s="185"/>
      <c r="BN25" s="185">
        <v>596486</v>
      </c>
      <c r="BO25" s="185"/>
      <c r="BP25" s="185"/>
      <c r="BQ25" s="185"/>
      <c r="BR25" s="185">
        <v>150.7</v>
      </c>
      <c r="BS25" s="185"/>
      <c r="BT25" s="185"/>
      <c r="BU25" s="185"/>
      <c r="BV25" s="185">
        <v>89881.3</v>
      </c>
      <c r="BW25" s="185"/>
      <c r="BX25" s="185"/>
      <c r="BY25" s="185"/>
      <c r="CB25" s="219"/>
    </row>
    <row r="26" spans="1:80" ht="15.75">
      <c r="A26" s="185" t="s">
        <v>369</v>
      </c>
      <c r="B26" s="215">
        <v>22.734838447931182</v>
      </c>
      <c r="C26" s="216"/>
      <c r="D26" s="216"/>
      <c r="E26" s="216"/>
      <c r="G26" s="185">
        <v>278507</v>
      </c>
      <c r="H26" s="185"/>
      <c r="I26" s="185"/>
      <c r="J26" s="185"/>
      <c r="L26" s="185">
        <f t="shared" si="0"/>
        <v>139.44</v>
      </c>
      <c r="M26" s="185"/>
      <c r="N26" s="185"/>
      <c r="O26" s="185"/>
      <c r="Q26" s="217">
        <f t="shared" si="1"/>
        <v>39271.8</v>
      </c>
      <c r="R26" s="218"/>
      <c r="S26" s="218"/>
      <c r="T26" s="218"/>
      <c r="V26" s="185">
        <v>142.8</v>
      </c>
      <c r="W26" s="185"/>
      <c r="X26" s="185"/>
      <c r="Y26" s="185"/>
      <c r="Z26" s="185">
        <v>137.6</v>
      </c>
      <c r="AA26" s="185"/>
      <c r="AB26" s="185"/>
      <c r="AC26" s="185"/>
      <c r="AD26" s="185">
        <v>142.9</v>
      </c>
      <c r="AE26" s="185"/>
      <c r="AF26" s="185"/>
      <c r="AG26" s="185"/>
      <c r="AH26" s="185">
        <v>139.1</v>
      </c>
      <c r="AI26" s="185"/>
      <c r="AJ26" s="185"/>
      <c r="AK26" s="185"/>
      <c r="AL26" s="185">
        <v>134.8</v>
      </c>
      <c r="AM26" s="185"/>
      <c r="AN26" s="185"/>
      <c r="AO26" s="185"/>
      <c r="AR26" s="185">
        <v>10484.3</v>
      </c>
      <c r="AS26" s="185"/>
      <c r="AT26" s="185"/>
      <c r="AU26" s="185"/>
      <c r="AV26" s="185">
        <v>4601.5</v>
      </c>
      <c r="AW26" s="185"/>
      <c r="AX26" s="185"/>
      <c r="AY26" s="185"/>
      <c r="AZ26" s="185">
        <v>16154.6</v>
      </c>
      <c r="BA26" s="185"/>
      <c r="BB26" s="185"/>
      <c r="BC26" s="185"/>
      <c r="BD26" s="185">
        <v>4374.9</v>
      </c>
      <c r="BE26" s="185"/>
      <c r="BF26" s="185"/>
      <c r="BG26" s="185"/>
      <c r="BH26" s="185">
        <v>3656.5</v>
      </c>
      <c r="BI26" s="185"/>
      <c r="BJ26" s="185"/>
      <c r="BK26" s="185"/>
      <c r="BN26" s="185">
        <v>1225023</v>
      </c>
      <c r="BO26" s="185"/>
      <c r="BP26" s="185"/>
      <c r="BQ26" s="185"/>
      <c r="BR26" s="185">
        <v>143.9</v>
      </c>
      <c r="BS26" s="185"/>
      <c r="BT26" s="185"/>
      <c r="BU26" s="185"/>
      <c r="BV26" s="185">
        <v>176238.7</v>
      </c>
      <c r="BW26" s="185"/>
      <c r="BX26" s="185"/>
      <c r="BY26" s="185"/>
      <c r="CB26" s="219"/>
    </row>
    <row r="27" spans="1:80" ht="15.75">
      <c r="A27" s="179" t="s">
        <v>370</v>
      </c>
      <c r="B27" s="220">
        <v>16.04609859978287</v>
      </c>
      <c r="C27" s="216"/>
      <c r="D27" s="216"/>
      <c r="E27" s="216"/>
      <c r="G27" s="185">
        <v>720530</v>
      </c>
      <c r="H27" s="185"/>
      <c r="I27" s="185"/>
      <c r="J27" s="185"/>
      <c r="L27" s="185">
        <f t="shared" si="0"/>
        <v>279.68</v>
      </c>
      <c r="M27" s="185"/>
      <c r="N27" s="185"/>
      <c r="O27" s="185"/>
      <c r="Q27" s="221">
        <f t="shared" si="1"/>
        <v>197264.09999999998</v>
      </c>
      <c r="R27" s="218"/>
      <c r="S27" s="218"/>
      <c r="T27" s="218"/>
      <c r="V27" s="185">
        <v>258</v>
      </c>
      <c r="W27" s="185"/>
      <c r="X27" s="185"/>
      <c r="Y27" s="185"/>
      <c r="Z27" s="185">
        <v>286.1</v>
      </c>
      <c r="AA27" s="185"/>
      <c r="AB27" s="185"/>
      <c r="AC27" s="185"/>
      <c r="AD27" s="185">
        <v>250.1</v>
      </c>
      <c r="AE27" s="185"/>
      <c r="AF27" s="185"/>
      <c r="AG27" s="185"/>
      <c r="AH27" s="185">
        <v>318.1</v>
      </c>
      <c r="AI27" s="185"/>
      <c r="AJ27" s="185"/>
      <c r="AK27" s="185"/>
      <c r="AL27" s="185">
        <v>286.1</v>
      </c>
      <c r="AM27" s="185"/>
      <c r="AN27" s="185"/>
      <c r="AO27" s="185"/>
      <c r="AR27" s="185">
        <v>41220.1</v>
      </c>
      <c r="AS27" s="185"/>
      <c r="AT27" s="185"/>
      <c r="AU27" s="185"/>
      <c r="AV27" s="185">
        <v>31138.2</v>
      </c>
      <c r="AW27" s="185"/>
      <c r="AX27" s="185"/>
      <c r="AY27" s="185"/>
      <c r="AZ27" s="185">
        <v>58227</v>
      </c>
      <c r="BA27" s="185"/>
      <c r="BB27" s="185"/>
      <c r="BC27" s="185"/>
      <c r="BD27" s="185">
        <v>39595</v>
      </c>
      <c r="BE27" s="185"/>
      <c r="BF27" s="185"/>
      <c r="BG27" s="185"/>
      <c r="BH27" s="185">
        <v>27083.8</v>
      </c>
      <c r="BI27" s="185"/>
      <c r="BJ27" s="185"/>
      <c r="BK27" s="185"/>
      <c r="BN27" s="185">
        <v>4490375</v>
      </c>
      <c r="BO27" s="185"/>
      <c r="BP27" s="185"/>
      <c r="BQ27" s="185"/>
      <c r="BR27" s="185">
        <v>312.9</v>
      </c>
      <c r="BS27" s="185"/>
      <c r="BT27" s="185"/>
      <c r="BU27" s="185"/>
      <c r="BV27" s="185">
        <v>1404899.1</v>
      </c>
      <c r="BW27" s="185"/>
      <c r="BX27" s="185"/>
      <c r="BY27" s="185"/>
      <c r="CB27" s="219"/>
    </row>
    <row r="28" spans="1:80" ht="15.75">
      <c r="A28" s="185" t="s">
        <v>371</v>
      </c>
      <c r="B28" s="216"/>
      <c r="C28" s="215">
        <v>3.8494759679799775</v>
      </c>
      <c r="D28" s="216"/>
      <c r="E28" s="216"/>
      <c r="G28" s="185"/>
      <c r="H28" s="185">
        <v>5660</v>
      </c>
      <c r="I28" s="185"/>
      <c r="J28" s="185"/>
      <c r="L28" s="185"/>
      <c r="M28" s="185">
        <f aca="true" t="shared" si="2" ref="M28:M31">(W28+AA28+AE28+AI28+AM28)/5</f>
        <v>15.280000000000001</v>
      </c>
      <c r="N28" s="185"/>
      <c r="O28" s="185"/>
      <c r="Q28" s="218"/>
      <c r="R28" s="217">
        <f aca="true" t="shared" si="3" ref="R28:R31">AS28+AW28+BA28+BE28+BI28</f>
        <v>106</v>
      </c>
      <c r="S28" s="218"/>
      <c r="T28" s="218"/>
      <c r="V28" s="185"/>
      <c r="W28" s="185">
        <v>19.3</v>
      </c>
      <c r="X28" s="185"/>
      <c r="Y28" s="185"/>
      <c r="Z28" s="185"/>
      <c r="AA28" s="185">
        <v>20</v>
      </c>
      <c r="AB28" s="185"/>
      <c r="AC28" s="185"/>
      <c r="AD28" s="185"/>
      <c r="AE28" s="185">
        <v>20.5</v>
      </c>
      <c r="AF28" s="185"/>
      <c r="AG28" s="185"/>
      <c r="AH28" s="185"/>
      <c r="AI28" s="185"/>
      <c r="AJ28" s="185"/>
      <c r="AK28" s="185"/>
      <c r="AL28" s="185"/>
      <c r="AM28" s="185">
        <v>16.6</v>
      </c>
      <c r="AN28" s="185"/>
      <c r="AO28" s="185"/>
      <c r="AR28" s="185"/>
      <c r="AS28" s="185">
        <v>50.5</v>
      </c>
      <c r="AT28" s="185"/>
      <c r="AU28" s="185"/>
      <c r="AV28" s="185"/>
      <c r="AW28" s="185">
        <v>9.5</v>
      </c>
      <c r="AX28" s="185"/>
      <c r="AY28" s="185"/>
      <c r="AZ28" s="185"/>
      <c r="BA28" s="185">
        <v>18</v>
      </c>
      <c r="BB28" s="185"/>
      <c r="BC28" s="185"/>
      <c r="BD28" s="185"/>
      <c r="BE28" s="185">
        <v>0</v>
      </c>
      <c r="BF28" s="185"/>
      <c r="BG28" s="185"/>
      <c r="BH28" s="185"/>
      <c r="BI28" s="185">
        <v>28</v>
      </c>
      <c r="BJ28" s="185"/>
      <c r="BK28" s="185"/>
      <c r="BN28" s="185"/>
      <c r="BO28" s="185">
        <v>147033</v>
      </c>
      <c r="BP28" s="185"/>
      <c r="BQ28" s="185"/>
      <c r="BR28" s="185"/>
      <c r="BS28" s="185">
        <v>15.6</v>
      </c>
      <c r="BT28" s="185"/>
      <c r="BU28" s="185"/>
      <c r="BV28" s="185"/>
      <c r="BW28" s="185">
        <v>2290.5</v>
      </c>
      <c r="BX28" s="185"/>
      <c r="BY28" s="185"/>
      <c r="CB28" s="219"/>
    </row>
    <row r="29" spans="1:80" ht="15.75">
      <c r="A29" s="185" t="s">
        <v>372</v>
      </c>
      <c r="B29" s="216"/>
      <c r="C29" s="215">
        <v>59.786774944999024</v>
      </c>
      <c r="D29" s="216"/>
      <c r="E29" s="216"/>
      <c r="G29" s="185"/>
      <c r="H29" s="185">
        <v>13716200</v>
      </c>
      <c r="I29" s="185"/>
      <c r="J29" s="185"/>
      <c r="L29" s="185"/>
      <c r="M29" s="185">
        <f t="shared" si="2"/>
        <v>92.16000000000001</v>
      </c>
      <c r="N29" s="185"/>
      <c r="O29" s="185"/>
      <c r="Q29" s="218"/>
      <c r="R29" s="217">
        <f t="shared" si="3"/>
        <v>1262616.6</v>
      </c>
      <c r="S29" s="218"/>
      <c r="T29" s="218"/>
      <c r="V29" s="185"/>
      <c r="W29" s="185">
        <v>91.7</v>
      </c>
      <c r="X29" s="185"/>
      <c r="Y29" s="185"/>
      <c r="Z29" s="185"/>
      <c r="AA29" s="185">
        <v>92.4</v>
      </c>
      <c r="AB29" s="185"/>
      <c r="AC29" s="185"/>
      <c r="AD29" s="185"/>
      <c r="AE29" s="185">
        <v>91.8</v>
      </c>
      <c r="AF29" s="185"/>
      <c r="AG29" s="185"/>
      <c r="AH29" s="185"/>
      <c r="AI29" s="185">
        <v>92.8</v>
      </c>
      <c r="AJ29" s="185"/>
      <c r="AK29" s="185"/>
      <c r="AL29" s="185"/>
      <c r="AM29" s="185">
        <v>92.1</v>
      </c>
      <c r="AN29" s="185"/>
      <c r="AO29" s="185"/>
      <c r="AR29" s="185"/>
      <c r="AS29" s="185">
        <v>402509</v>
      </c>
      <c r="AT29" s="185"/>
      <c r="AU29" s="185"/>
      <c r="AV29" s="185"/>
      <c r="AW29" s="185">
        <v>424748.4</v>
      </c>
      <c r="AX29" s="185"/>
      <c r="AY29" s="185"/>
      <c r="AZ29" s="185"/>
      <c r="BA29" s="185">
        <v>186895.4</v>
      </c>
      <c r="BB29" s="185"/>
      <c r="BC29" s="185"/>
      <c r="BD29" s="185"/>
      <c r="BE29" s="185">
        <v>37288.2</v>
      </c>
      <c r="BF29" s="185"/>
      <c r="BG29" s="185"/>
      <c r="BH29" s="185"/>
      <c r="BI29" s="185">
        <v>211175.6</v>
      </c>
      <c r="BJ29" s="185"/>
      <c r="BK29" s="185"/>
      <c r="BN29" s="185"/>
      <c r="BO29" s="185">
        <v>22941863</v>
      </c>
      <c r="BP29" s="185"/>
      <c r="BQ29" s="185"/>
      <c r="BR29" s="185"/>
      <c r="BS29" s="185">
        <v>91.9</v>
      </c>
      <c r="BT29" s="185"/>
      <c r="BU29" s="185"/>
      <c r="BV29" s="185"/>
      <c r="BW29" s="185">
        <v>2108605.9</v>
      </c>
      <c r="BX29" s="185"/>
      <c r="BY29" s="185"/>
      <c r="CB29" s="219"/>
    </row>
    <row r="30" spans="1:80" ht="15.75">
      <c r="A30" s="185" t="s">
        <v>373</v>
      </c>
      <c r="B30" s="216"/>
      <c r="C30" s="215">
        <v>48.53462888565594</v>
      </c>
      <c r="D30" s="216"/>
      <c r="E30" s="216"/>
      <c r="G30" s="185"/>
      <c r="H30" s="185">
        <v>181818</v>
      </c>
      <c r="I30" s="185"/>
      <c r="J30" s="185"/>
      <c r="L30" s="185"/>
      <c r="M30" s="185">
        <f t="shared" si="2"/>
        <v>164.54000000000002</v>
      </c>
      <c r="N30" s="185"/>
      <c r="O30" s="185"/>
      <c r="Q30" s="218"/>
      <c r="R30" s="217">
        <f t="shared" si="3"/>
        <v>29790.399999999998</v>
      </c>
      <c r="S30" s="218"/>
      <c r="T30" s="218"/>
      <c r="V30" s="185"/>
      <c r="W30" s="185">
        <v>163.6</v>
      </c>
      <c r="X30" s="185"/>
      <c r="Y30" s="185"/>
      <c r="Z30" s="185"/>
      <c r="AA30" s="185">
        <v>160.4</v>
      </c>
      <c r="AB30" s="185"/>
      <c r="AC30" s="185"/>
      <c r="AD30" s="185"/>
      <c r="AE30" s="185">
        <v>177.5</v>
      </c>
      <c r="AF30" s="185"/>
      <c r="AG30" s="185"/>
      <c r="AH30" s="185"/>
      <c r="AI30" s="185">
        <v>163.5</v>
      </c>
      <c r="AJ30" s="185"/>
      <c r="AK30" s="185"/>
      <c r="AL30" s="185"/>
      <c r="AM30" s="185">
        <v>157.7</v>
      </c>
      <c r="AN30" s="185"/>
      <c r="AO30" s="185"/>
      <c r="AR30" s="185"/>
      <c r="AS30" s="185">
        <v>10913.3</v>
      </c>
      <c r="AT30" s="185"/>
      <c r="AU30" s="185"/>
      <c r="AV30" s="185"/>
      <c r="AW30" s="185">
        <v>8599.8</v>
      </c>
      <c r="AX30" s="185"/>
      <c r="AY30" s="185"/>
      <c r="AZ30" s="185"/>
      <c r="BA30" s="185">
        <v>4771</v>
      </c>
      <c r="BB30" s="185"/>
      <c r="BC30" s="185"/>
      <c r="BD30" s="185"/>
      <c r="BE30" s="185">
        <v>1468.7</v>
      </c>
      <c r="BF30" s="185"/>
      <c r="BG30" s="185"/>
      <c r="BH30" s="185"/>
      <c r="BI30" s="185">
        <v>4037.6</v>
      </c>
      <c r="BJ30" s="185"/>
      <c r="BK30" s="185"/>
      <c r="BN30" s="185"/>
      <c r="BO30" s="185">
        <v>374615</v>
      </c>
      <c r="BP30" s="185"/>
      <c r="BQ30" s="185"/>
      <c r="BR30" s="185"/>
      <c r="BS30" s="185">
        <v>181.5</v>
      </c>
      <c r="BT30" s="185"/>
      <c r="BU30" s="185"/>
      <c r="BV30" s="185"/>
      <c r="BW30" s="185">
        <v>68011.1</v>
      </c>
      <c r="BX30" s="185"/>
      <c r="BY30" s="185"/>
      <c r="CB30" s="219"/>
    </row>
    <row r="31" spans="1:80" ht="15.75">
      <c r="A31" s="179" t="s">
        <v>374</v>
      </c>
      <c r="B31" s="216"/>
      <c r="C31" s="220">
        <v>59.25659633803313</v>
      </c>
      <c r="D31" s="216"/>
      <c r="E31" s="216"/>
      <c r="G31" s="185"/>
      <c r="H31" s="185">
        <v>13903678</v>
      </c>
      <c r="I31" s="185"/>
      <c r="J31" s="185"/>
      <c r="L31" s="185"/>
      <c r="M31" s="185">
        <f t="shared" si="2"/>
        <v>93.16</v>
      </c>
      <c r="N31" s="185"/>
      <c r="O31" s="185"/>
      <c r="Q31" s="218"/>
      <c r="R31" s="221">
        <f t="shared" si="3"/>
        <v>1292513</v>
      </c>
      <c r="S31" s="218"/>
      <c r="T31" s="218"/>
      <c r="V31" s="185"/>
      <c r="W31" s="185">
        <v>92.7</v>
      </c>
      <c r="X31" s="185"/>
      <c r="Y31" s="185"/>
      <c r="Z31" s="185"/>
      <c r="AA31" s="185">
        <v>93.2</v>
      </c>
      <c r="AB31" s="185"/>
      <c r="AC31" s="185"/>
      <c r="AD31" s="185"/>
      <c r="AE31" s="185">
        <v>92.9</v>
      </c>
      <c r="AF31" s="185"/>
      <c r="AG31" s="185"/>
      <c r="AH31" s="185"/>
      <c r="AI31" s="185">
        <v>94.3</v>
      </c>
      <c r="AJ31" s="185"/>
      <c r="AK31" s="185"/>
      <c r="AL31" s="185"/>
      <c r="AM31" s="185">
        <v>92.7</v>
      </c>
      <c r="AN31" s="185"/>
      <c r="AO31" s="185"/>
      <c r="AR31" s="185"/>
      <c r="AS31" s="185">
        <v>413472.8</v>
      </c>
      <c r="AT31" s="185"/>
      <c r="AU31" s="185"/>
      <c r="AV31" s="185"/>
      <c r="AW31" s="185">
        <v>433357.7</v>
      </c>
      <c r="AX31" s="185"/>
      <c r="AY31" s="185"/>
      <c r="AZ31" s="185"/>
      <c r="BA31" s="185">
        <v>191684.4</v>
      </c>
      <c r="BB31" s="185"/>
      <c r="BC31" s="185"/>
      <c r="BD31" s="185"/>
      <c r="BE31" s="185">
        <v>38756.9</v>
      </c>
      <c r="BF31" s="185"/>
      <c r="BG31" s="185"/>
      <c r="BH31" s="185"/>
      <c r="BI31" s="185">
        <v>215241.2</v>
      </c>
      <c r="BJ31" s="185"/>
      <c r="BK31" s="185"/>
      <c r="BN31" s="185"/>
      <c r="BO31" s="185">
        <v>23463511</v>
      </c>
      <c r="BP31" s="185"/>
      <c r="BQ31" s="185"/>
      <c r="BR31" s="185"/>
      <c r="BS31" s="185">
        <v>92.9</v>
      </c>
      <c r="BT31" s="185"/>
      <c r="BU31" s="185"/>
      <c r="BV31" s="185"/>
      <c r="BW31" s="185">
        <v>2178907.5</v>
      </c>
      <c r="BX31" s="185"/>
      <c r="BY31" s="185"/>
      <c r="CB31" s="219"/>
    </row>
    <row r="32" spans="1:80" ht="15.75">
      <c r="A32" s="185" t="s">
        <v>375</v>
      </c>
      <c r="B32" s="216"/>
      <c r="C32" s="216"/>
      <c r="D32" s="215">
        <v>2.6869615353774994</v>
      </c>
      <c r="E32" s="216"/>
      <c r="G32" s="185"/>
      <c r="H32" s="185"/>
      <c r="I32" s="185">
        <v>21111</v>
      </c>
      <c r="J32" s="185"/>
      <c r="L32" s="185"/>
      <c r="M32" s="185"/>
      <c r="N32" s="185">
        <f aca="true" t="shared" si="4" ref="N32:N35">(X32+AB32+AF32+AJ32+AN32)/5</f>
        <v>6.68</v>
      </c>
      <c r="O32" s="185"/>
      <c r="Q32" s="218"/>
      <c r="R32" s="218"/>
      <c r="S32" s="217">
        <f aca="true" t="shared" si="5" ref="S32:S35">AT32+AX32+BB32+BF32+BJ32</f>
        <v>143.2</v>
      </c>
      <c r="T32" s="218"/>
      <c r="V32" s="185"/>
      <c r="W32" s="185"/>
      <c r="X32" s="185">
        <v>6.7</v>
      </c>
      <c r="Y32" s="185"/>
      <c r="Z32" s="185"/>
      <c r="AA32" s="185"/>
      <c r="AB32" s="185">
        <v>5.2</v>
      </c>
      <c r="AC32" s="185"/>
      <c r="AD32" s="185"/>
      <c r="AE32" s="185"/>
      <c r="AF32" s="185">
        <v>6.2</v>
      </c>
      <c r="AG32" s="185"/>
      <c r="AH32" s="185"/>
      <c r="AI32" s="185"/>
      <c r="AJ32" s="185">
        <v>8.2</v>
      </c>
      <c r="AK32" s="185"/>
      <c r="AL32" s="185"/>
      <c r="AM32" s="185"/>
      <c r="AN32" s="185">
        <v>7.1</v>
      </c>
      <c r="AO32" s="185"/>
      <c r="AR32" s="185"/>
      <c r="AS32" s="185"/>
      <c r="AT32" s="185">
        <v>4.7</v>
      </c>
      <c r="AU32" s="185"/>
      <c r="AV32" s="185"/>
      <c r="AW32" s="185"/>
      <c r="AX32" s="185">
        <v>4.7</v>
      </c>
      <c r="AY32" s="185"/>
      <c r="AZ32" s="185"/>
      <c r="BA32" s="185"/>
      <c r="BB32" s="185">
        <v>71.6</v>
      </c>
      <c r="BC32" s="185"/>
      <c r="BD32" s="185"/>
      <c r="BE32" s="185"/>
      <c r="BF32" s="185">
        <v>44.3</v>
      </c>
      <c r="BG32" s="185"/>
      <c r="BH32" s="185"/>
      <c r="BI32" s="185"/>
      <c r="BJ32" s="185">
        <v>17.9</v>
      </c>
      <c r="BK32" s="185"/>
      <c r="BN32" s="185"/>
      <c r="BO32" s="185"/>
      <c r="BP32" s="185">
        <v>785683</v>
      </c>
      <c r="BQ32" s="185"/>
      <c r="BR32" s="185"/>
      <c r="BS32" s="185"/>
      <c r="BT32" s="185">
        <v>7.6</v>
      </c>
      <c r="BU32" s="185"/>
      <c r="BV32" s="185"/>
      <c r="BW32" s="185"/>
      <c r="BX32" s="185">
        <v>5962.4</v>
      </c>
      <c r="BY32" s="185"/>
      <c r="CB32" s="219"/>
    </row>
    <row r="33" spans="1:80" ht="15.75">
      <c r="A33" s="185" t="s">
        <v>376</v>
      </c>
      <c r="B33" s="216"/>
      <c r="C33" s="216"/>
      <c r="D33" s="215">
        <v>3.855641448797012</v>
      </c>
      <c r="E33" s="216"/>
      <c r="G33" s="185"/>
      <c r="H33" s="185"/>
      <c r="I33" s="185">
        <v>4439</v>
      </c>
      <c r="J33" s="185"/>
      <c r="L33" s="185"/>
      <c r="M33" s="185"/>
      <c r="N33" s="185">
        <f t="shared" si="4"/>
        <v>10.52</v>
      </c>
      <c r="O33" s="185"/>
      <c r="Q33" s="218"/>
      <c r="R33" s="218"/>
      <c r="S33" s="217">
        <f t="shared" si="5"/>
        <v>43.8</v>
      </c>
      <c r="T33" s="218"/>
      <c r="V33" s="185"/>
      <c r="W33" s="185"/>
      <c r="X33" s="185">
        <v>10.1</v>
      </c>
      <c r="Y33" s="185"/>
      <c r="Z33" s="185"/>
      <c r="AA33" s="185"/>
      <c r="AB33" s="185">
        <v>10.7</v>
      </c>
      <c r="AC33" s="185"/>
      <c r="AD33" s="185"/>
      <c r="AE33" s="185"/>
      <c r="AF33" s="185">
        <v>9</v>
      </c>
      <c r="AG33" s="185"/>
      <c r="AH33" s="185"/>
      <c r="AI33" s="185"/>
      <c r="AJ33" s="185">
        <v>12.7</v>
      </c>
      <c r="AK33" s="185"/>
      <c r="AL33" s="185"/>
      <c r="AM33" s="185"/>
      <c r="AN33" s="185">
        <v>10.1</v>
      </c>
      <c r="AO33" s="185"/>
      <c r="AR33" s="185"/>
      <c r="AS33" s="185"/>
      <c r="AT33" s="185">
        <v>16.1</v>
      </c>
      <c r="AU33" s="185"/>
      <c r="AV33" s="185"/>
      <c r="AW33" s="185"/>
      <c r="AX33" s="185">
        <v>5.4</v>
      </c>
      <c r="AY33" s="185"/>
      <c r="AZ33" s="185"/>
      <c r="BA33" s="185"/>
      <c r="BB33" s="185">
        <v>15.2</v>
      </c>
      <c r="BC33" s="185"/>
      <c r="BD33" s="185"/>
      <c r="BE33" s="185"/>
      <c r="BF33" s="185">
        <v>2.8</v>
      </c>
      <c r="BG33" s="185"/>
      <c r="BH33" s="185"/>
      <c r="BI33" s="185"/>
      <c r="BJ33" s="185">
        <v>4.3</v>
      </c>
      <c r="BK33" s="185"/>
      <c r="BN33" s="185"/>
      <c r="BO33" s="185"/>
      <c r="BP33" s="185">
        <v>115130</v>
      </c>
      <c r="BQ33" s="185"/>
      <c r="BR33" s="185"/>
      <c r="BS33" s="185"/>
      <c r="BT33" s="185">
        <v>10.4</v>
      </c>
      <c r="BU33" s="185"/>
      <c r="BV33" s="185"/>
      <c r="BW33" s="185"/>
      <c r="BX33" s="185">
        <v>1199.6</v>
      </c>
      <c r="BY33" s="185"/>
      <c r="CB33" s="219"/>
    </row>
    <row r="34" spans="1:80" ht="15.75">
      <c r="A34" s="185" t="s">
        <v>377</v>
      </c>
      <c r="B34" s="216"/>
      <c r="C34" s="216"/>
      <c r="D34" s="215">
        <v>2.946696802484514</v>
      </c>
      <c r="E34" s="216"/>
      <c r="G34" s="185"/>
      <c r="H34" s="185"/>
      <c r="I34" s="185">
        <v>5228</v>
      </c>
      <c r="J34" s="185"/>
      <c r="L34" s="185"/>
      <c r="M34" s="185"/>
      <c r="N34" s="185">
        <f t="shared" si="4"/>
        <v>22.160000000000004</v>
      </c>
      <c r="O34" s="185"/>
      <c r="Q34" s="218"/>
      <c r="R34" s="218"/>
      <c r="S34" s="217">
        <f t="shared" si="5"/>
        <v>117.70000000000002</v>
      </c>
      <c r="T34" s="218"/>
      <c r="V34" s="185"/>
      <c r="W34" s="185"/>
      <c r="X34" s="185">
        <v>22</v>
      </c>
      <c r="Y34" s="185"/>
      <c r="Z34" s="185"/>
      <c r="AA34" s="185"/>
      <c r="AB34" s="185">
        <v>22.3</v>
      </c>
      <c r="AC34" s="185"/>
      <c r="AD34" s="185"/>
      <c r="AE34" s="185"/>
      <c r="AF34" s="185">
        <v>20.1</v>
      </c>
      <c r="AG34" s="185"/>
      <c r="AH34" s="185"/>
      <c r="AI34" s="185"/>
      <c r="AJ34" s="185">
        <v>26.3</v>
      </c>
      <c r="AK34" s="185"/>
      <c r="AL34" s="185"/>
      <c r="AM34" s="185"/>
      <c r="AN34" s="185">
        <v>20.1</v>
      </c>
      <c r="AO34" s="185"/>
      <c r="AR34" s="185"/>
      <c r="AS34" s="185"/>
      <c r="AT34" s="185">
        <v>11.9</v>
      </c>
      <c r="AU34" s="185"/>
      <c r="AV34" s="185"/>
      <c r="AW34" s="185"/>
      <c r="AX34" s="185">
        <v>6</v>
      </c>
      <c r="AY34" s="185"/>
      <c r="AZ34" s="185"/>
      <c r="BA34" s="185"/>
      <c r="BB34" s="185">
        <v>40.7</v>
      </c>
      <c r="BC34" s="185"/>
      <c r="BD34" s="185"/>
      <c r="BE34" s="185"/>
      <c r="BF34" s="185">
        <v>46.2</v>
      </c>
      <c r="BG34" s="185"/>
      <c r="BH34" s="185"/>
      <c r="BI34" s="185"/>
      <c r="BJ34" s="185">
        <v>12.9</v>
      </c>
      <c r="BK34" s="185"/>
      <c r="BN34" s="185"/>
      <c r="BO34" s="185"/>
      <c r="BP34" s="185">
        <v>177419</v>
      </c>
      <c r="BQ34" s="185"/>
      <c r="BR34" s="185"/>
      <c r="BS34" s="185"/>
      <c r="BT34" s="185">
        <v>23.5</v>
      </c>
      <c r="BU34" s="185"/>
      <c r="BV34" s="185"/>
      <c r="BW34" s="185"/>
      <c r="BX34" s="185">
        <v>4161.5</v>
      </c>
      <c r="BY34" s="185"/>
      <c r="CB34" s="219"/>
    </row>
    <row r="35" spans="1:80" ht="15.75">
      <c r="A35" s="179" t="s">
        <v>378</v>
      </c>
      <c r="B35" s="216"/>
      <c r="C35" s="216"/>
      <c r="D35" s="220">
        <v>2.8544877169291953</v>
      </c>
      <c r="E35" s="216"/>
      <c r="G35" s="185"/>
      <c r="H35" s="185"/>
      <c r="I35" s="185">
        <v>30778</v>
      </c>
      <c r="J35" s="185"/>
      <c r="L35" s="185"/>
      <c r="M35" s="185"/>
      <c r="N35" s="185">
        <f t="shared" si="4"/>
        <v>10.36</v>
      </c>
      <c r="O35" s="185"/>
      <c r="Q35" s="218"/>
      <c r="R35" s="218"/>
      <c r="S35" s="221">
        <f t="shared" si="5"/>
        <v>304.70000000000005</v>
      </c>
      <c r="T35" s="218"/>
      <c r="V35" s="185"/>
      <c r="W35" s="185"/>
      <c r="X35" s="185">
        <v>11.5</v>
      </c>
      <c r="Y35" s="185"/>
      <c r="Z35" s="185"/>
      <c r="AA35" s="185"/>
      <c r="AB35" s="185">
        <v>9.6</v>
      </c>
      <c r="AC35" s="185"/>
      <c r="AD35" s="185"/>
      <c r="AE35" s="185"/>
      <c r="AF35" s="185">
        <v>8.3</v>
      </c>
      <c r="AG35" s="185"/>
      <c r="AH35" s="185"/>
      <c r="AI35" s="185"/>
      <c r="AJ35" s="185">
        <v>12.6</v>
      </c>
      <c r="AK35" s="185"/>
      <c r="AL35" s="185"/>
      <c r="AM35" s="185"/>
      <c r="AN35" s="185">
        <v>9.8</v>
      </c>
      <c r="AO35" s="185"/>
      <c r="AR35" s="185"/>
      <c r="AS35" s="185"/>
      <c r="AT35" s="185">
        <v>32.7</v>
      </c>
      <c r="AU35" s="185"/>
      <c r="AV35" s="185"/>
      <c r="AW35" s="185"/>
      <c r="AX35" s="185">
        <v>16.1</v>
      </c>
      <c r="AY35" s="185"/>
      <c r="AZ35" s="185"/>
      <c r="BA35" s="185"/>
      <c r="BB35" s="185">
        <v>127.5</v>
      </c>
      <c r="BC35" s="185"/>
      <c r="BD35" s="185"/>
      <c r="BE35" s="185"/>
      <c r="BF35" s="185">
        <v>93.3</v>
      </c>
      <c r="BG35" s="185"/>
      <c r="BH35" s="185"/>
      <c r="BI35" s="185"/>
      <c r="BJ35" s="185">
        <v>35.1</v>
      </c>
      <c r="BK35" s="185"/>
      <c r="BN35" s="185"/>
      <c r="BO35" s="185"/>
      <c r="BP35" s="185">
        <v>1078232</v>
      </c>
      <c r="BQ35" s="185"/>
      <c r="BR35" s="185"/>
      <c r="BS35" s="185"/>
      <c r="BT35" s="185">
        <v>10.5</v>
      </c>
      <c r="BU35" s="185"/>
      <c r="BV35" s="185"/>
      <c r="BW35" s="185"/>
      <c r="BX35" s="185">
        <v>11323.5</v>
      </c>
      <c r="BY35" s="185"/>
      <c r="CB35" s="219"/>
    </row>
    <row r="36" spans="1:80" ht="15.75">
      <c r="A36" s="185" t="s">
        <v>379</v>
      </c>
      <c r="B36" s="216"/>
      <c r="C36" s="216"/>
      <c r="D36" s="216"/>
      <c r="E36" s="215">
        <v>0</v>
      </c>
      <c r="G36" s="185"/>
      <c r="H36" s="185"/>
      <c r="I36" s="185"/>
      <c r="J36" s="185">
        <v>0</v>
      </c>
      <c r="L36" s="185"/>
      <c r="M36" s="185"/>
      <c r="N36" s="185"/>
      <c r="O36" s="185">
        <f aca="true" t="shared" si="6" ref="O36:O39">(Y36+AC36+AG36+AK36+AO36)/5</f>
        <v>0</v>
      </c>
      <c r="Q36" s="218"/>
      <c r="R36" s="218"/>
      <c r="S36" s="218"/>
      <c r="T36" s="217">
        <f aca="true" t="shared" si="7" ref="T36:T39">AU36+AY36+BC36+BG36+BK36</f>
        <v>0</v>
      </c>
      <c r="V36" s="185"/>
      <c r="W36" s="185"/>
      <c r="X36" s="185"/>
      <c r="Y36" s="185"/>
      <c r="Z36" s="185"/>
      <c r="AA36" s="185"/>
      <c r="AB36" s="185"/>
      <c r="AC36" s="185"/>
      <c r="AD36" s="185"/>
      <c r="AE36" s="185"/>
      <c r="AF36" s="185"/>
      <c r="AG36" s="185"/>
      <c r="AH36" s="185"/>
      <c r="AI36" s="185"/>
      <c r="AJ36" s="185"/>
      <c r="AK36" s="185"/>
      <c r="AL36" s="185"/>
      <c r="AM36" s="185"/>
      <c r="AN36" s="185"/>
      <c r="AO36" s="185"/>
      <c r="AR36" s="185"/>
      <c r="AS36" s="185"/>
      <c r="AT36" s="185"/>
      <c r="AU36" s="185">
        <v>0</v>
      </c>
      <c r="AV36" s="185"/>
      <c r="AW36" s="185"/>
      <c r="AX36" s="185"/>
      <c r="AY36" s="185">
        <v>0</v>
      </c>
      <c r="AZ36" s="185"/>
      <c r="BA36" s="185"/>
      <c r="BB36" s="185"/>
      <c r="BC36" s="185">
        <v>0</v>
      </c>
      <c r="BD36" s="185"/>
      <c r="BE36" s="185"/>
      <c r="BF36" s="185"/>
      <c r="BG36" s="185">
        <v>0</v>
      </c>
      <c r="BH36" s="185"/>
      <c r="BI36" s="185"/>
      <c r="BJ36" s="185"/>
      <c r="BK36" s="185">
        <v>0</v>
      </c>
      <c r="BN36" s="185"/>
      <c r="BO36" s="185"/>
      <c r="BP36" s="185"/>
      <c r="BQ36" s="185">
        <v>525370</v>
      </c>
      <c r="BR36" s="185"/>
      <c r="BS36" s="185"/>
      <c r="BT36" s="185"/>
      <c r="BU36" s="185">
        <v>8.1</v>
      </c>
      <c r="BV36" s="185"/>
      <c r="BW36" s="185"/>
      <c r="BX36" s="185"/>
      <c r="BY36" s="185">
        <v>4236.9</v>
      </c>
      <c r="CB36" s="222"/>
    </row>
    <row r="37" spans="1:80" ht="15.75">
      <c r="A37" s="185" t="s">
        <v>380</v>
      </c>
      <c r="B37" s="216"/>
      <c r="C37" s="216"/>
      <c r="D37" s="216"/>
      <c r="E37" s="215">
        <v>2.2409024937659</v>
      </c>
      <c r="G37" s="185"/>
      <c r="H37" s="185"/>
      <c r="I37" s="185"/>
      <c r="J37" s="185">
        <v>89011</v>
      </c>
      <c r="L37" s="185"/>
      <c r="M37" s="185"/>
      <c r="N37" s="185"/>
      <c r="O37" s="185">
        <f t="shared" si="6"/>
        <v>18.240000000000002</v>
      </c>
      <c r="Q37" s="218"/>
      <c r="R37" s="218"/>
      <c r="S37" s="218"/>
      <c r="T37" s="217">
        <f t="shared" si="7"/>
        <v>1614.6</v>
      </c>
      <c r="V37" s="185"/>
      <c r="W37" s="185"/>
      <c r="X37" s="185"/>
      <c r="Y37" s="185">
        <v>18</v>
      </c>
      <c r="Z37" s="185"/>
      <c r="AA37" s="185"/>
      <c r="AB37" s="185"/>
      <c r="AC37" s="185">
        <v>18</v>
      </c>
      <c r="AD37" s="185"/>
      <c r="AE37" s="185"/>
      <c r="AF37" s="185"/>
      <c r="AG37" s="185">
        <v>17.8</v>
      </c>
      <c r="AH37" s="185"/>
      <c r="AI37" s="185"/>
      <c r="AJ37" s="185"/>
      <c r="AK37" s="185">
        <v>17.6</v>
      </c>
      <c r="AL37" s="185"/>
      <c r="AM37" s="185"/>
      <c r="AN37" s="185"/>
      <c r="AO37" s="185">
        <v>19.8</v>
      </c>
      <c r="AR37" s="185"/>
      <c r="AS37" s="185"/>
      <c r="AT37" s="185"/>
      <c r="AU37" s="185">
        <v>303.9</v>
      </c>
      <c r="AV37" s="185"/>
      <c r="AW37" s="185"/>
      <c r="AX37" s="185"/>
      <c r="AY37" s="185">
        <v>162</v>
      </c>
      <c r="AZ37" s="185"/>
      <c r="BA37" s="185"/>
      <c r="BB37" s="185"/>
      <c r="BC37" s="185">
        <v>396.9</v>
      </c>
      <c r="BD37" s="185"/>
      <c r="BE37" s="185"/>
      <c r="BF37" s="185"/>
      <c r="BG37" s="185">
        <v>449.7</v>
      </c>
      <c r="BH37" s="185"/>
      <c r="BI37" s="185"/>
      <c r="BJ37" s="185"/>
      <c r="BK37" s="185">
        <v>302.1</v>
      </c>
      <c r="BN37" s="185"/>
      <c r="BO37" s="185"/>
      <c r="BP37" s="185"/>
      <c r="BQ37" s="185">
        <v>3972105</v>
      </c>
      <c r="BR37" s="185"/>
      <c r="BS37" s="185"/>
      <c r="BT37" s="185"/>
      <c r="BU37" s="185">
        <v>18.3</v>
      </c>
      <c r="BV37" s="185"/>
      <c r="BW37" s="185"/>
      <c r="BX37" s="185"/>
      <c r="BY37" s="185">
        <v>72694.2</v>
      </c>
      <c r="CB37" s="222"/>
    </row>
    <row r="38" spans="1:80" ht="15.75">
      <c r="A38" s="185" t="s">
        <v>381</v>
      </c>
      <c r="B38" s="216"/>
      <c r="C38" s="216"/>
      <c r="D38" s="216"/>
      <c r="E38" s="215">
        <v>2.2609947649579505</v>
      </c>
      <c r="G38" s="185"/>
      <c r="H38" s="185"/>
      <c r="I38" s="185"/>
      <c r="J38" s="185">
        <v>21137</v>
      </c>
      <c r="L38" s="185"/>
      <c r="M38" s="185"/>
      <c r="N38" s="185"/>
      <c r="O38" s="185">
        <f t="shared" si="6"/>
        <v>24.259999999999998</v>
      </c>
      <c r="Q38" s="218"/>
      <c r="R38" s="218"/>
      <c r="S38" s="218"/>
      <c r="T38" s="217">
        <f t="shared" si="7"/>
        <v>518.6999999999999</v>
      </c>
      <c r="V38" s="185"/>
      <c r="W38" s="185"/>
      <c r="X38" s="185"/>
      <c r="Y38" s="185">
        <v>25.2</v>
      </c>
      <c r="Z38" s="185"/>
      <c r="AA38" s="185"/>
      <c r="AB38" s="185"/>
      <c r="AC38" s="185">
        <v>23.5</v>
      </c>
      <c r="AD38" s="185"/>
      <c r="AE38" s="185"/>
      <c r="AF38" s="185"/>
      <c r="AG38" s="185">
        <v>24.5</v>
      </c>
      <c r="AH38" s="185"/>
      <c r="AI38" s="185"/>
      <c r="AJ38" s="185"/>
      <c r="AK38" s="185">
        <v>26.3</v>
      </c>
      <c r="AL38" s="185"/>
      <c r="AM38" s="185"/>
      <c r="AN38" s="185"/>
      <c r="AO38" s="185">
        <v>21.8</v>
      </c>
      <c r="AR38" s="185"/>
      <c r="AS38" s="185"/>
      <c r="AT38" s="185"/>
      <c r="AU38" s="185">
        <v>77.9</v>
      </c>
      <c r="AV38" s="185"/>
      <c r="AW38" s="185"/>
      <c r="AX38" s="185"/>
      <c r="AY38" s="185">
        <v>112</v>
      </c>
      <c r="AZ38" s="185"/>
      <c r="BA38" s="185"/>
      <c r="BB38" s="185"/>
      <c r="BC38" s="185">
        <v>94.4</v>
      </c>
      <c r="BD38" s="185"/>
      <c r="BE38" s="185"/>
      <c r="BF38" s="185"/>
      <c r="BG38" s="185">
        <v>170.1</v>
      </c>
      <c r="BH38" s="185"/>
      <c r="BI38" s="185"/>
      <c r="BJ38" s="185"/>
      <c r="BK38" s="185">
        <v>64.3</v>
      </c>
      <c r="BN38" s="185"/>
      <c r="BO38" s="185"/>
      <c r="BP38" s="185"/>
      <c r="BQ38" s="185">
        <v>934854</v>
      </c>
      <c r="BR38" s="185"/>
      <c r="BS38" s="185"/>
      <c r="BT38" s="185"/>
      <c r="BU38" s="185">
        <v>26.2</v>
      </c>
      <c r="BV38" s="185"/>
      <c r="BW38" s="185"/>
      <c r="BX38" s="185"/>
      <c r="BY38" s="185">
        <v>24459.9</v>
      </c>
      <c r="CB38" s="222"/>
    </row>
    <row r="39" spans="1:80" ht="15.75">
      <c r="A39" s="179" t="s">
        <v>382</v>
      </c>
      <c r="B39" s="216"/>
      <c r="C39" s="216"/>
      <c r="D39" s="216"/>
      <c r="E39" s="220">
        <v>2.027638605835545</v>
      </c>
      <c r="G39" s="185"/>
      <c r="H39" s="185"/>
      <c r="I39" s="185"/>
      <c r="J39" s="185">
        <v>110148</v>
      </c>
      <c r="L39" s="185"/>
      <c r="M39" s="185"/>
      <c r="N39" s="185"/>
      <c r="O39" s="185">
        <f t="shared" si="6"/>
        <v>19.459999999999997</v>
      </c>
      <c r="Q39" s="218"/>
      <c r="R39" s="218"/>
      <c r="S39" s="218"/>
      <c r="T39" s="221">
        <f t="shared" si="7"/>
        <v>2133.2999999999997</v>
      </c>
      <c r="V39" s="185"/>
      <c r="W39" s="185"/>
      <c r="X39" s="185"/>
      <c r="Y39" s="185">
        <v>19.2</v>
      </c>
      <c r="Z39" s="185"/>
      <c r="AA39" s="185"/>
      <c r="AB39" s="185"/>
      <c r="AC39" s="185">
        <v>19.9</v>
      </c>
      <c r="AD39" s="185"/>
      <c r="AE39" s="185"/>
      <c r="AF39" s="185"/>
      <c r="AG39" s="185">
        <v>18.8</v>
      </c>
      <c r="AH39" s="185"/>
      <c r="AI39" s="185"/>
      <c r="AJ39" s="185"/>
      <c r="AK39" s="185">
        <v>19.3</v>
      </c>
      <c r="AL39" s="185"/>
      <c r="AM39" s="185"/>
      <c r="AN39" s="185"/>
      <c r="AO39" s="185">
        <v>20.1</v>
      </c>
      <c r="AR39" s="185"/>
      <c r="AS39" s="185"/>
      <c r="AT39" s="185"/>
      <c r="AU39" s="185">
        <v>381.8</v>
      </c>
      <c r="AV39" s="185"/>
      <c r="AW39" s="185"/>
      <c r="AX39" s="185"/>
      <c r="AY39" s="185">
        <v>274</v>
      </c>
      <c r="AZ39" s="185"/>
      <c r="BA39" s="185"/>
      <c r="BB39" s="185"/>
      <c r="BC39" s="185">
        <v>491.3</v>
      </c>
      <c r="BD39" s="185"/>
      <c r="BE39" s="185"/>
      <c r="BF39" s="185"/>
      <c r="BG39" s="185">
        <v>619.8</v>
      </c>
      <c r="BH39" s="185"/>
      <c r="BI39" s="185"/>
      <c r="BJ39" s="185"/>
      <c r="BK39" s="185">
        <v>366.4</v>
      </c>
      <c r="BN39" s="185"/>
      <c r="BO39" s="185"/>
      <c r="BP39" s="185"/>
      <c r="BQ39" s="185">
        <v>5432329</v>
      </c>
      <c r="BR39" s="185"/>
      <c r="BS39" s="185"/>
      <c r="BT39" s="185"/>
      <c r="BU39" s="185">
        <v>18.7</v>
      </c>
      <c r="BV39" s="185"/>
      <c r="BW39" s="185"/>
      <c r="BX39" s="185"/>
      <c r="BY39" s="185">
        <v>101391</v>
      </c>
      <c r="CB39" s="223"/>
    </row>
    <row r="41" spans="1:10" ht="15.75">
      <c r="A41" s="25"/>
      <c r="B41" s="25"/>
      <c r="C41" s="25"/>
      <c r="D41" s="25"/>
      <c r="E41" s="25"/>
      <c r="F41" s="24"/>
      <c r="G41"/>
      <c r="H41" s="24"/>
      <c r="I41" s="24"/>
      <c r="J41" s="24"/>
    </row>
    <row r="42" spans="1:10" ht="15.75">
      <c r="A42"/>
      <c r="B42" s="25"/>
      <c r="C42" s="25"/>
      <c r="D42" s="25"/>
      <c r="E42" s="25"/>
      <c r="F42" s="24"/>
      <c r="G42"/>
      <c r="H42" s="26"/>
      <c r="I42" s="26"/>
      <c r="J42" s="26"/>
    </row>
    <row r="43" spans="1:10" ht="15.75">
      <c r="A43"/>
      <c r="B43" s="25"/>
      <c r="C43" s="25"/>
      <c r="D43" s="25"/>
      <c r="E43"/>
      <c r="F43" s="24"/>
      <c r="G43"/>
      <c r="H43" s="24"/>
      <c r="I43" s="26"/>
      <c r="J43" s="26"/>
    </row>
    <row r="44" spans="1:12" ht="15.75">
      <c r="A44"/>
      <c r="B44" s="25"/>
      <c r="C44" s="25"/>
      <c r="D44"/>
      <c r="E44"/>
      <c r="F44" s="25"/>
      <c r="G44" s="30" t="s">
        <v>112</v>
      </c>
      <c r="H44" s="26"/>
      <c r="I44"/>
      <c r="J44" s="26"/>
      <c r="L44" s="18" t="s">
        <v>66</v>
      </c>
    </row>
    <row r="45" spans="1:10" ht="15.75">
      <c r="A45"/>
      <c r="B45" s="27" t="s">
        <v>111</v>
      </c>
      <c r="C45" s="28"/>
      <c r="D45" s="224"/>
      <c r="E45"/>
      <c r="F45" s="25"/>
      <c r="G45" s="225">
        <v>2019</v>
      </c>
      <c r="H45" s="26"/>
      <c r="I45"/>
      <c r="J45" s="24"/>
    </row>
    <row r="46" spans="1:12" ht="15.75">
      <c r="A46" s="24"/>
      <c r="B46" s="25"/>
      <c r="C46" s="25"/>
      <c r="D46"/>
      <c r="E46"/>
      <c r="F46" s="25"/>
      <c r="G46"/>
      <c r="H46" s="25"/>
      <c r="I46" s="226" t="s">
        <v>119</v>
      </c>
      <c r="J46" s="25"/>
      <c r="L46" s="16" t="s">
        <v>67</v>
      </c>
    </row>
    <row r="47" spans="1:10" ht="15.75">
      <c r="A47"/>
      <c r="B47" s="33" t="s">
        <v>114</v>
      </c>
      <c r="C47"/>
      <c r="D47" s="33" t="s">
        <v>383</v>
      </c>
      <c r="E47" s="227" t="s">
        <v>384</v>
      </c>
      <c r="F47" s="227"/>
      <c r="G47" s="227"/>
      <c r="H47"/>
      <c r="I47" s="226" t="s">
        <v>252</v>
      </c>
      <c r="J47" s="25"/>
    </row>
    <row r="48" spans="1:12" ht="15.75">
      <c r="A48" s="24"/>
      <c r="B48" s="24"/>
      <c r="C48"/>
      <c r="D48" s="37"/>
      <c r="E48"/>
      <c r="F48" s="25"/>
      <c r="G48" s="24"/>
      <c r="H48" s="25"/>
      <c r="I48" s="25"/>
      <c r="J48" s="25"/>
      <c r="L48" s="16" t="s">
        <v>68</v>
      </c>
    </row>
    <row r="49" spans="1:12" ht="15.75">
      <c r="A49" s="228" t="s">
        <v>370</v>
      </c>
      <c r="B49" s="37">
        <v>18.7</v>
      </c>
      <c r="C49"/>
      <c r="D49" s="43">
        <f aca="true" t="shared" si="8" ref="D49:D50">B49/100</f>
        <v>0.187</v>
      </c>
      <c r="E49"/>
      <c r="F49" s="25"/>
      <c r="G49" s="26">
        <f>Q27</f>
        <v>197264.09999999998</v>
      </c>
      <c r="H49" s="26"/>
      <c r="I49" s="26">
        <f aca="true" t="shared" si="9" ref="I49:I50">D49*G49</f>
        <v>36888.386699999995</v>
      </c>
      <c r="J49" s="26"/>
      <c r="L49" s="16" t="s">
        <v>69</v>
      </c>
    </row>
    <row r="50" spans="1:12" ht="15.75">
      <c r="A50" s="228" t="s">
        <v>374</v>
      </c>
      <c r="B50" s="37">
        <v>17</v>
      </c>
      <c r="C50"/>
      <c r="D50" s="43">
        <f t="shared" si="8"/>
        <v>0.17</v>
      </c>
      <c r="E50"/>
      <c r="F50" s="25"/>
      <c r="G50" s="26">
        <f>R31</f>
        <v>1292513</v>
      </c>
      <c r="H50" s="24"/>
      <c r="I50" s="26">
        <f t="shared" si="9"/>
        <v>219727.21000000002</v>
      </c>
      <c r="J50" s="26"/>
      <c r="L50" s="16" t="s">
        <v>70</v>
      </c>
    </row>
    <row r="51" spans="1:10" ht="15.75">
      <c r="A51" s="228" t="s">
        <v>378</v>
      </c>
      <c r="B51"/>
      <c r="C51"/>
      <c r="D51" s="43"/>
      <c r="E51"/>
      <c r="F51" s="25"/>
      <c r="G51" s="26">
        <f>S35</f>
        <v>304.70000000000005</v>
      </c>
      <c r="H51" s="26"/>
      <c r="I51"/>
      <c r="J51" s="26"/>
    </row>
    <row r="52" spans="1:256" ht="15.75">
      <c r="A52" s="228" t="s">
        <v>382</v>
      </c>
      <c r="B52" s="37">
        <v>20.6</v>
      </c>
      <c r="C52"/>
      <c r="D52" s="43">
        <f>B52/100</f>
        <v>0.20600000000000002</v>
      </c>
      <c r="E52"/>
      <c r="F52"/>
      <c r="G52" s="26">
        <f>T39</f>
        <v>2133.2999999999997</v>
      </c>
      <c r="H52"/>
      <c r="I52" s="26">
        <f>(G51+G52)*D52</f>
        <v>502.22800000000007</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75">
      <c r="A53"/>
      <c r="B53"/>
      <c r="C53"/>
      <c r="D53"/>
      <c r="E53"/>
      <c r="F53"/>
      <c r="G53"/>
      <c r="H53"/>
      <c r="I53"/>
      <c r="J53"/>
      <c r="K53"/>
      <c r="L53" s="20" t="s">
        <v>71</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75">
      <c r="A54"/>
      <c r="B54"/>
      <c r="C54"/>
      <c r="D54"/>
      <c r="E54"/>
      <c r="F54"/>
      <c r="G54"/>
      <c r="H54"/>
      <c r="I54"/>
      <c r="J54"/>
      <c r="K54"/>
      <c r="L54" s="17"/>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 r="A55"/>
      <c r="B55"/>
      <c r="C55"/>
      <c r="D55"/>
      <c r="E55"/>
      <c r="F55"/>
      <c r="G55"/>
      <c r="H55"/>
      <c r="I55"/>
      <c r="J55"/>
      <c r="K55"/>
      <c r="L55" s="17" t="s">
        <v>72</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 r="A56"/>
      <c r="B56"/>
      <c r="C56"/>
      <c r="D56"/>
      <c r="E56"/>
      <c r="F56"/>
      <c r="G56"/>
      <c r="H56"/>
      <c r="I56"/>
      <c r="J56"/>
      <c r="K56"/>
      <c r="L56" s="17" t="s">
        <v>73</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75">
      <c r="A57"/>
      <c r="B57"/>
      <c r="C57"/>
      <c r="D57"/>
      <c r="E57"/>
      <c r="F57"/>
      <c r="G57"/>
      <c r="H57"/>
      <c r="I57"/>
      <c r="J57"/>
      <c r="K57"/>
      <c r="L57" s="1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 r="A58"/>
      <c r="B58"/>
      <c r="C58"/>
      <c r="D58" s="21" t="s">
        <v>74</v>
      </c>
      <c r="E58"/>
      <c r="F58"/>
      <c r="G58"/>
      <c r="H58"/>
      <c r="I58"/>
      <c r="J58"/>
      <c r="K58"/>
      <c r="L58" s="21" t="s">
        <v>74</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75">
      <c r="A59"/>
      <c r="B59"/>
      <c r="C59"/>
      <c r="D59" s="17" t="s">
        <v>385</v>
      </c>
      <c r="E59"/>
      <c r="F59"/>
      <c r="G59"/>
      <c r="H59"/>
      <c r="I59"/>
      <c r="J59"/>
      <c r="K59"/>
      <c r="L59" s="17" t="s">
        <v>75</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75">
      <c r="A60"/>
      <c r="B60"/>
      <c r="C60"/>
      <c r="D60" s="17" t="s">
        <v>386</v>
      </c>
      <c r="E60"/>
      <c r="F60"/>
      <c r="G60"/>
      <c r="H60"/>
      <c r="I60"/>
      <c r="J60"/>
      <c r="K60"/>
      <c r="L60" s="17" t="s">
        <v>76</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75">
      <c r="A61"/>
      <c r="B61"/>
      <c r="C61"/>
      <c r="D61" s="17" t="s">
        <v>387</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75">
      <c r="A62"/>
      <c r="B62"/>
      <c r="C62"/>
      <c r="D62" s="17" t="s">
        <v>388</v>
      </c>
      <c r="E62"/>
      <c r="F62"/>
      <c r="G62"/>
      <c r="H62"/>
      <c r="I62"/>
      <c r="J62"/>
      <c r="K62"/>
      <c r="L62"/>
      <c r="M62"/>
      <c r="N62"/>
      <c r="O62"/>
      <c r="P62"/>
      <c r="Q62"/>
      <c r="R62"/>
      <c r="S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c r="A63"/>
      <c r="B63"/>
      <c r="C63"/>
      <c r="D63"/>
      <c r="E63"/>
      <c r="F63"/>
      <c r="G63"/>
      <c r="H63"/>
      <c r="I63"/>
      <c r="J63"/>
      <c r="K63"/>
      <c r="L63" s="20" t="s">
        <v>77</v>
      </c>
      <c r="M63" s="17"/>
      <c r="N63"/>
      <c r="O63"/>
      <c r="P63"/>
      <c r="Q63"/>
      <c r="R63"/>
      <c r="S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19" ht="15.75">
      <c r="A64" s="25"/>
      <c r="B64" s="25"/>
      <c r="C64" s="25"/>
      <c r="D64" s="25"/>
      <c r="E64" s="25"/>
      <c r="F64" s="24"/>
      <c r="G64" s="25"/>
      <c r="H64" s="25"/>
      <c r="I64" s="25"/>
      <c r="J64" s="25"/>
      <c r="L64" s="17"/>
      <c r="M64" s="17"/>
      <c r="N64"/>
      <c r="O64"/>
      <c r="P64"/>
      <c r="Q64"/>
      <c r="R64"/>
      <c r="S64"/>
    </row>
    <row r="65" spans="1:19" ht="18">
      <c r="A65" s="25"/>
      <c r="B65" s="25"/>
      <c r="C65" s="25"/>
      <c r="D65" s="25"/>
      <c r="E65" s="25"/>
      <c r="F65" s="24"/>
      <c r="G65" s="25"/>
      <c r="H65" s="25"/>
      <c r="I65" s="25"/>
      <c r="J65" s="25"/>
      <c r="L65" s="22" t="s">
        <v>78</v>
      </c>
      <c r="M65" s="17"/>
      <c r="N65"/>
      <c r="O65"/>
      <c r="P65"/>
      <c r="Q65"/>
      <c r="R65"/>
      <c r="S65"/>
    </row>
    <row r="66" spans="1:19" ht="15.75">
      <c r="A66" s="25"/>
      <c r="B66" s="25"/>
      <c r="C66" s="25"/>
      <c r="D66" s="25"/>
      <c r="E66" s="25"/>
      <c r="F66" s="24"/>
      <c r="G66" s="25"/>
      <c r="H66" s="25"/>
      <c r="I66" s="25"/>
      <c r="J66" s="25"/>
      <c r="L66"/>
      <c r="M66" s="17"/>
      <c r="N66"/>
      <c r="O66"/>
      <c r="P66"/>
      <c r="Q66"/>
      <c r="R66"/>
      <c r="S66"/>
    </row>
    <row r="67" spans="12:19" ht="15.75">
      <c r="L67" s="17" t="s">
        <v>79</v>
      </c>
      <c r="M67" s="17"/>
      <c r="N67"/>
      <c r="O67"/>
      <c r="P67"/>
      <c r="Q67"/>
      <c r="R67"/>
      <c r="S67"/>
    </row>
    <row r="68" spans="12:19" ht="15.75">
      <c r="L68" s="17" t="s">
        <v>80</v>
      </c>
      <c r="M68" s="17"/>
      <c r="N68"/>
      <c r="O68"/>
      <c r="P68"/>
      <c r="Q68"/>
      <c r="R68"/>
      <c r="S68"/>
    </row>
    <row r="69" spans="12:19" ht="15.75">
      <c r="L69" s="17"/>
      <c r="M69" s="17"/>
      <c r="N69"/>
      <c r="O69"/>
      <c r="P69"/>
      <c r="Q69"/>
      <c r="R69"/>
      <c r="S69"/>
    </row>
    <row r="70" spans="12:19" ht="15.75">
      <c r="L70"/>
      <c r="M70" s="11"/>
      <c r="N70" s="11"/>
      <c r="O70" s="229" t="s">
        <v>81</v>
      </c>
      <c r="P70" s="11"/>
      <c r="Q70" s="23" t="s">
        <v>82</v>
      </c>
      <c r="R70"/>
      <c r="S70"/>
    </row>
    <row r="71" spans="12:19" ht="15.75">
      <c r="L71"/>
      <c r="M71" s="17"/>
      <c r="N71"/>
      <c r="O71" s="229" t="s">
        <v>83</v>
      </c>
      <c r="P71"/>
      <c r="Q71" s="17" t="s">
        <v>84</v>
      </c>
      <c r="R71"/>
      <c r="S71"/>
    </row>
    <row r="72" spans="12:19" ht="15.75">
      <c r="L72"/>
      <c r="M72" s="17"/>
      <c r="N72"/>
      <c r="O72" s="92"/>
      <c r="P72"/>
      <c r="Q72" s="16" t="s">
        <v>85</v>
      </c>
      <c r="R72"/>
      <c r="S72"/>
    </row>
    <row r="73" spans="12:17" ht="15.75">
      <c r="L73"/>
      <c r="M73" s="17"/>
      <c r="N73"/>
      <c r="O73" s="230"/>
      <c r="Q73" s="16" t="s">
        <v>86</v>
      </c>
    </row>
    <row r="74" spans="12:17" ht="15.75">
      <c r="L74"/>
      <c r="O74" s="230"/>
      <c r="Q74" s="16" t="s">
        <v>87</v>
      </c>
    </row>
    <row r="75" spans="12:17" ht="15.75">
      <c r="L75"/>
      <c r="O75" s="230"/>
      <c r="Q75" s="16" t="s">
        <v>88</v>
      </c>
    </row>
    <row r="76" spans="12:17" ht="15.75">
      <c r="L76"/>
      <c r="O76" s="230"/>
      <c r="Q76" s="16" t="s">
        <v>89</v>
      </c>
    </row>
    <row r="77" spans="12:17" ht="15.75">
      <c r="L77"/>
      <c r="O77" s="230"/>
      <c r="Q77" s="16" t="s">
        <v>90</v>
      </c>
    </row>
    <row r="78" spans="12:17" ht="15.75">
      <c r="L78"/>
      <c r="O78" s="230"/>
      <c r="Q78" s="16" t="s">
        <v>91</v>
      </c>
    </row>
    <row r="79" spans="12:17" ht="15.75">
      <c r="L79"/>
      <c r="O79" s="230"/>
      <c r="Q79" s="16" t="s">
        <v>92</v>
      </c>
    </row>
    <row r="80" spans="12:17" ht="15.75">
      <c r="L80"/>
      <c r="O80" s="230"/>
      <c r="Q80"/>
    </row>
    <row r="81" spans="12:17" ht="15.75">
      <c r="L81"/>
      <c r="O81" s="231" t="s">
        <v>93</v>
      </c>
      <c r="Q81" s="16" t="s">
        <v>94</v>
      </c>
    </row>
    <row r="82" spans="12:17" ht="15.75">
      <c r="L82"/>
      <c r="O82" s="230"/>
      <c r="Q82" s="16" t="s">
        <v>95</v>
      </c>
    </row>
    <row r="83" spans="12:17" ht="15.75">
      <c r="L83"/>
      <c r="O83" s="230"/>
      <c r="Q83" s="16" t="s">
        <v>96</v>
      </c>
    </row>
    <row r="84" spans="12:17" ht="15.75">
      <c r="L84"/>
      <c r="O84" s="230"/>
      <c r="Q84" s="16" t="s">
        <v>97</v>
      </c>
    </row>
    <row r="85" spans="12:17" ht="15.75">
      <c r="L85"/>
      <c r="O85" s="230"/>
      <c r="Q85" s="16" t="s">
        <v>98</v>
      </c>
    </row>
    <row r="86" spans="12:17" ht="15.75">
      <c r="L86"/>
      <c r="O86" s="230"/>
      <c r="Q86" s="16" t="s">
        <v>99</v>
      </c>
    </row>
    <row r="87" spans="12:17" ht="15.75">
      <c r="L87"/>
      <c r="O87" s="230"/>
      <c r="Q87"/>
    </row>
    <row r="88" spans="12:17" ht="15.75">
      <c r="L88"/>
      <c r="O88" s="231" t="s">
        <v>100</v>
      </c>
      <c r="Q88" s="16" t="s">
        <v>101</v>
      </c>
    </row>
    <row r="89" spans="12:17" ht="15.75">
      <c r="L89"/>
      <c r="O89" s="232"/>
      <c r="Q89" s="16" t="s">
        <v>102</v>
      </c>
    </row>
    <row r="90" spans="12:17" ht="15.75">
      <c r="L90"/>
      <c r="O90" s="230"/>
      <c r="Q90"/>
    </row>
    <row r="91" spans="12:17" ht="15.75">
      <c r="L91"/>
      <c r="O91" s="230"/>
      <c r="Q91"/>
    </row>
    <row r="92" spans="12:17" ht="15.75">
      <c r="L92"/>
      <c r="O92" s="231" t="s">
        <v>103</v>
      </c>
      <c r="Q92" s="19" t="s">
        <v>389</v>
      </c>
    </row>
    <row r="93" spans="12:17" ht="15.75">
      <c r="L93"/>
      <c r="Q93" s="16" t="s">
        <v>105</v>
      </c>
    </row>
    <row r="94" spans="12:17" ht="15.75">
      <c r="L94"/>
      <c r="Q94" s="16" t="s">
        <v>106</v>
      </c>
    </row>
    <row r="95" spans="12:17" ht="15.75">
      <c r="L95"/>
      <c r="Q95" s="16" t="s">
        <v>107</v>
      </c>
    </row>
    <row r="96" spans="12:17" ht="15.75">
      <c r="L96"/>
      <c r="Q96" s="16" t="s">
        <v>108</v>
      </c>
    </row>
    <row r="97" spans="12:17" ht="15.75">
      <c r="L97"/>
      <c r="Q97" s="16"/>
    </row>
    <row r="98" spans="12:17" ht="15.75">
      <c r="L98"/>
      <c r="Q98" s="16" t="s">
        <v>109</v>
      </c>
    </row>
    <row r="99" spans="12:17" ht="15.75">
      <c r="L99"/>
      <c r="Q99"/>
    </row>
    <row r="100" spans="12:17" ht="15.75">
      <c r="L100" t="s">
        <v>390</v>
      </c>
      <c r="Q100"/>
    </row>
    <row r="101" spans="12:17" ht="15.75">
      <c r="L101"/>
      <c r="Q101"/>
    </row>
    <row r="102" spans="12:17" ht="15.75">
      <c r="L102" t="s">
        <v>391</v>
      </c>
      <c r="N102" s="233"/>
      <c r="O102" s="233">
        <v>0.6</v>
      </c>
      <c r="Q102"/>
    </row>
    <row r="103" ht="15.75">
      <c r="L103"/>
    </row>
    <row r="104" ht="15.75">
      <c r="L104" t="s">
        <v>392</v>
      </c>
    </row>
    <row r="105" ht="15.75">
      <c r="L105" t="s">
        <v>393</v>
      </c>
    </row>
    <row r="106" ht="15.75">
      <c r="L106" t="s">
        <v>394</v>
      </c>
    </row>
    <row r="107" ht="15.75">
      <c r="L107" t="s">
        <v>395</v>
      </c>
    </row>
    <row r="108" ht="15.75">
      <c r="L108" t="s">
        <v>396</v>
      </c>
    </row>
    <row r="109" ht="15.75">
      <c r="L109"/>
    </row>
    <row r="110" ht="15.75">
      <c r="L110"/>
    </row>
    <row r="111" ht="15.75">
      <c r="L111"/>
    </row>
    <row r="112" ht="15.75">
      <c r="L112"/>
    </row>
    <row r="113" ht="15.75">
      <c r="L113"/>
    </row>
    <row r="114" ht="15.75">
      <c r="L114"/>
    </row>
    <row r="115" ht="15.75">
      <c r="L115"/>
    </row>
    <row r="116" ht="15.75">
      <c r="L116"/>
    </row>
    <row r="117" ht="15.75">
      <c r="L117"/>
    </row>
    <row r="118" ht="15.75">
      <c r="L118"/>
    </row>
    <row r="119" ht="15.75">
      <c r="L119"/>
    </row>
  </sheetData>
  <sheetProtection selectLockedCells="1" selectUnlockedCells="1"/>
  <mergeCells count="39">
    <mergeCell ref="A1:C2"/>
    <mergeCell ref="B4:E4"/>
    <mergeCell ref="G4:J4"/>
    <mergeCell ref="L4:O4"/>
    <mergeCell ref="Q4:T4"/>
    <mergeCell ref="V4:Y4"/>
    <mergeCell ref="Z4:AC4"/>
    <mergeCell ref="AD4:AG4"/>
    <mergeCell ref="AH4:AK4"/>
    <mergeCell ref="AL4:AO4"/>
    <mergeCell ref="AR4:AU4"/>
    <mergeCell ref="AV4:AY4"/>
    <mergeCell ref="AZ4:BC4"/>
    <mergeCell ref="BD4:BG4"/>
    <mergeCell ref="BH4:BK4"/>
    <mergeCell ref="BN4:BQ4"/>
    <mergeCell ref="BR4:BU4"/>
    <mergeCell ref="BV4:BY4"/>
    <mergeCell ref="BN5:BQ5"/>
    <mergeCell ref="BR5:BU5"/>
    <mergeCell ref="BV5:BY5"/>
    <mergeCell ref="B6:E6"/>
    <mergeCell ref="G6:J6"/>
    <mergeCell ref="L6:O6"/>
    <mergeCell ref="Q6:T6"/>
    <mergeCell ref="V6:Y6"/>
    <mergeCell ref="Z6:AC6"/>
    <mergeCell ref="AD6:AG6"/>
    <mergeCell ref="AH6:AK6"/>
    <mergeCell ref="AL6:AO6"/>
    <mergeCell ref="AR6:AU6"/>
    <mergeCell ref="AV6:AY6"/>
    <mergeCell ref="AZ6:BC6"/>
    <mergeCell ref="BD6:BG6"/>
    <mergeCell ref="B7:E7"/>
    <mergeCell ref="G7:J7"/>
    <mergeCell ref="L7:O7"/>
    <mergeCell ref="Q7:T7"/>
    <mergeCell ref="E47:G47"/>
  </mergeCell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indexed="40"/>
  </sheetPr>
  <dimension ref="A1:Z25"/>
  <sheetViews>
    <sheetView workbookViewId="0" topLeftCell="A1">
      <selection activeCell="M8" sqref="M8"/>
    </sheetView>
  </sheetViews>
  <sheetFormatPr defaultColWidth="9.140625" defaultRowHeight="12.75"/>
  <cols>
    <col min="1" max="1" width="29.421875" style="0" customWidth="1"/>
    <col min="2" max="16384" width="11.421875" style="0" customWidth="1"/>
  </cols>
  <sheetData>
    <row r="1" spans="1:26" ht="21" customHeight="1">
      <c r="A1" s="234" t="s">
        <v>397</v>
      </c>
      <c r="B1" s="24"/>
      <c r="C1" s="235" t="s">
        <v>398</v>
      </c>
      <c r="D1" s="235"/>
      <c r="E1" s="236"/>
      <c r="F1" s="235" t="s">
        <v>399</v>
      </c>
      <c r="G1" s="235"/>
      <c r="H1" s="236"/>
      <c r="I1" s="235" t="s">
        <v>400</v>
      </c>
      <c r="J1" s="235"/>
      <c r="K1" s="24"/>
      <c r="L1" s="24"/>
      <c r="M1" s="24"/>
      <c r="S1" s="24"/>
      <c r="T1" s="24"/>
      <c r="V1" s="237" t="s">
        <v>398</v>
      </c>
      <c r="W1" s="24"/>
      <c r="X1" s="237" t="s">
        <v>399</v>
      </c>
      <c r="Y1" s="24"/>
      <c r="Z1" s="237" t="s">
        <v>400</v>
      </c>
    </row>
    <row r="2" spans="1:26" ht="21" customHeight="1">
      <c r="A2" s="234"/>
      <c r="B2" s="24"/>
      <c r="C2" s="235"/>
      <c r="D2" s="235"/>
      <c r="E2" s="236"/>
      <c r="F2" s="235"/>
      <c r="G2" s="235"/>
      <c r="H2" s="236"/>
      <c r="I2" s="235"/>
      <c r="J2" s="235"/>
      <c r="K2" s="24"/>
      <c r="L2" s="24"/>
      <c r="M2" s="24"/>
      <c r="S2" s="24"/>
      <c r="T2" s="24"/>
      <c r="V2" s="237" t="s">
        <v>243</v>
      </c>
      <c r="W2" s="24"/>
      <c r="X2" s="237" t="s">
        <v>243</v>
      </c>
      <c r="Y2" s="24"/>
      <c r="Z2" s="237" t="s">
        <v>243</v>
      </c>
    </row>
    <row r="3" spans="1:26" ht="15">
      <c r="A3" s="238" t="s">
        <v>347</v>
      </c>
      <c r="B3" s="24"/>
      <c r="C3" s="239" t="s">
        <v>401</v>
      </c>
      <c r="D3" s="240" t="s">
        <v>402</v>
      </c>
      <c r="E3" s="24"/>
      <c r="F3" s="239" t="s">
        <v>401</v>
      </c>
      <c r="G3" s="240" t="s">
        <v>402</v>
      </c>
      <c r="H3" s="24"/>
      <c r="I3" s="239" t="s">
        <v>401</v>
      </c>
      <c r="J3" s="240" t="s">
        <v>402</v>
      </c>
      <c r="K3" s="24"/>
      <c r="L3" s="24"/>
      <c r="M3" s="24"/>
      <c r="S3" s="24"/>
      <c r="T3" s="24"/>
      <c r="V3" s="24"/>
      <c r="W3" s="24"/>
      <c r="X3" s="24"/>
      <c r="Y3" s="24"/>
      <c r="Z3" s="24"/>
    </row>
    <row r="4" spans="1:26" ht="14.25">
      <c r="A4" s="241" t="s">
        <v>403</v>
      </c>
      <c r="B4" s="24"/>
      <c r="C4" s="242">
        <v>5155</v>
      </c>
      <c r="D4" s="243">
        <v>18910</v>
      </c>
      <c r="E4" s="25"/>
      <c r="F4" s="243">
        <v>290.02</v>
      </c>
      <c r="G4" s="243">
        <v>298.68</v>
      </c>
      <c r="H4" s="25"/>
      <c r="I4" s="244">
        <v>1495077</v>
      </c>
      <c r="J4" s="243">
        <v>5648050</v>
      </c>
      <c r="K4" s="25"/>
      <c r="L4" s="25"/>
      <c r="M4" s="25"/>
      <c r="S4" s="24"/>
      <c r="T4" s="24"/>
      <c r="V4" s="243">
        <v>47042</v>
      </c>
      <c r="W4" s="25"/>
      <c r="X4" s="243">
        <v>289.68</v>
      </c>
      <c r="Y4" s="25"/>
      <c r="Z4" s="243">
        <v>13626978</v>
      </c>
    </row>
    <row r="5" spans="1:26" ht="14.25">
      <c r="A5" s="241" t="s">
        <v>404</v>
      </c>
      <c r="B5" s="24"/>
      <c r="C5" s="243">
        <v>3250</v>
      </c>
      <c r="D5" s="243">
        <v>3935</v>
      </c>
      <c r="E5" s="25"/>
      <c r="F5" s="243">
        <v>189.99</v>
      </c>
      <c r="G5" s="243">
        <v>194.29</v>
      </c>
      <c r="H5" s="25"/>
      <c r="I5" s="243">
        <v>617453</v>
      </c>
      <c r="J5" s="243">
        <v>764545</v>
      </c>
      <c r="K5" s="25"/>
      <c r="L5" s="25"/>
      <c r="M5" s="25"/>
      <c r="S5" s="24"/>
      <c r="T5" s="24"/>
      <c r="V5" s="243">
        <v>9977</v>
      </c>
      <c r="W5" s="25"/>
      <c r="X5" s="243">
        <v>194.04</v>
      </c>
      <c r="Y5" s="25"/>
      <c r="Z5" s="243">
        <v>1935908</v>
      </c>
    </row>
    <row r="6" spans="9:11" ht="14.25">
      <c r="I6" s="17"/>
      <c r="J6" s="17"/>
      <c r="K6" s="17"/>
    </row>
    <row r="7" spans="9:11" ht="18">
      <c r="I7" s="245" t="s">
        <v>405</v>
      </c>
      <c r="J7" s="246">
        <f>J4*F13/1000</f>
        <v>282402.5</v>
      </c>
      <c r="K7" s="247" t="s">
        <v>252</v>
      </c>
    </row>
    <row r="8" spans="9:11" ht="18">
      <c r="I8" s="248">
        <v>44</v>
      </c>
      <c r="J8" s="249">
        <f>I4*F13/1000*K25/100</f>
        <v>9836.032894736843</v>
      </c>
      <c r="K8" s="250" t="s">
        <v>252</v>
      </c>
    </row>
    <row r="9" spans="9:11" ht="18">
      <c r="I9" s="251"/>
      <c r="J9" s="252"/>
      <c r="K9" s="253"/>
    </row>
    <row r="10" spans="8:11" ht="18">
      <c r="H10" s="254" t="s">
        <v>234</v>
      </c>
      <c r="I10" s="254"/>
      <c r="J10" s="255">
        <f>J7+J8</f>
        <v>292238.53289473685</v>
      </c>
      <c r="K10" s="256" t="s">
        <v>252</v>
      </c>
    </row>
    <row r="11" spans="1:11" ht="28.5" customHeight="1">
      <c r="A11" s="257" t="s">
        <v>406</v>
      </c>
      <c r="B11" s="257"/>
      <c r="C11" s="257"/>
      <c r="D11" s="257"/>
      <c r="E11" s="257"/>
      <c r="I11" s="17"/>
      <c r="J11" s="17"/>
      <c r="K11" s="17"/>
    </row>
    <row r="12" ht="15">
      <c r="A12" s="23" t="s">
        <v>407</v>
      </c>
    </row>
    <row r="13" spans="1:6" ht="18">
      <c r="A13" t="s">
        <v>57</v>
      </c>
      <c r="D13" s="258" t="s">
        <v>408</v>
      </c>
      <c r="E13" s="259"/>
      <c r="F13" s="256">
        <v>50</v>
      </c>
    </row>
    <row r="14" spans="1:3" ht="53.25" customHeight="1">
      <c r="A14" s="76" t="s">
        <v>409</v>
      </c>
      <c r="B14" s="76"/>
      <c r="C14" s="76"/>
    </row>
    <row r="17" spans="11:12" ht="14.25">
      <c r="K17" s="17">
        <v>23</v>
      </c>
      <c r="L17" s="17" t="s">
        <v>410</v>
      </c>
    </row>
    <row r="18" spans="11:12" ht="14.25">
      <c r="K18" s="17">
        <v>23</v>
      </c>
      <c r="L18" s="17" t="s">
        <v>411</v>
      </c>
    </row>
    <row r="19" spans="11:12" ht="14.25">
      <c r="K19" s="17">
        <v>7</v>
      </c>
      <c r="L19" s="17" t="s">
        <v>412</v>
      </c>
    </row>
    <row r="20" spans="11:12" ht="14.25">
      <c r="K20" s="17">
        <v>13</v>
      </c>
      <c r="L20" s="17" t="s">
        <v>413</v>
      </c>
    </row>
    <row r="21" spans="11:12" ht="15">
      <c r="K21" s="23">
        <v>10</v>
      </c>
      <c r="L21" s="23" t="s">
        <v>414</v>
      </c>
    </row>
    <row r="22" spans="11:12" ht="14.25">
      <c r="K22" s="17"/>
      <c r="L22" s="17"/>
    </row>
    <row r="23" spans="11:12" ht="14.25">
      <c r="K23" s="17">
        <f>SUM(K17:K22)</f>
        <v>76</v>
      </c>
      <c r="L23" s="17"/>
    </row>
    <row r="24" spans="11:12" ht="14.25">
      <c r="K24" s="17"/>
      <c r="L24" s="17"/>
    </row>
    <row r="25" spans="11:14" ht="18">
      <c r="K25" s="260">
        <f>K21/K23%</f>
        <v>13.157894736842104</v>
      </c>
      <c r="L25" s="261" t="s">
        <v>415</v>
      </c>
      <c r="M25" s="261"/>
      <c r="N25" s="262"/>
    </row>
  </sheetData>
  <sheetProtection selectLockedCells="1" selectUnlockedCells="1"/>
  <mergeCells count="7">
    <mergeCell ref="A1:A2"/>
    <mergeCell ref="C1:D2"/>
    <mergeCell ref="F1:G2"/>
    <mergeCell ref="I1:J2"/>
    <mergeCell ref="H10:I10"/>
    <mergeCell ref="A11:E11"/>
    <mergeCell ref="A14:C1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L47"/>
  <sheetViews>
    <sheetView workbookViewId="0" topLeftCell="A1">
      <selection activeCell="A3" sqref="A3"/>
    </sheetView>
  </sheetViews>
  <sheetFormatPr defaultColWidth="9.140625" defaultRowHeight="12.75"/>
  <cols>
    <col min="1" max="1" width="44.421875" style="0" customWidth="1"/>
    <col min="2" max="16384" width="11.421875" style="0" customWidth="1"/>
  </cols>
  <sheetData>
    <row r="1" spans="1:10" ht="14.25" customHeight="1">
      <c r="A1" s="263" t="s">
        <v>416</v>
      </c>
      <c r="C1" s="264" t="s">
        <v>417</v>
      </c>
      <c r="D1" s="264"/>
      <c r="E1" s="142"/>
      <c r="F1" s="264" t="s">
        <v>418</v>
      </c>
      <c r="G1" s="264"/>
      <c r="H1" s="142"/>
      <c r="I1" s="264" t="s">
        <v>346</v>
      </c>
      <c r="J1" s="264"/>
    </row>
    <row r="2" spans="1:10" ht="12.75">
      <c r="A2" s="263"/>
      <c r="C2" s="264"/>
      <c r="D2" s="264"/>
      <c r="E2" s="142"/>
      <c r="F2" s="264"/>
      <c r="G2" s="264"/>
      <c r="H2" s="142"/>
      <c r="I2" s="264"/>
      <c r="J2" s="264"/>
    </row>
    <row r="3" spans="1:10" ht="15">
      <c r="A3" s="265" t="s">
        <v>347</v>
      </c>
      <c r="C3" s="266" t="s">
        <v>401</v>
      </c>
      <c r="D3" s="267" t="s">
        <v>402</v>
      </c>
      <c r="E3" s="142"/>
      <c r="F3" s="266" t="s">
        <v>401</v>
      </c>
      <c r="G3" s="267" t="s">
        <v>402</v>
      </c>
      <c r="H3" s="142"/>
      <c r="I3" s="266" t="s">
        <v>401</v>
      </c>
      <c r="J3" s="267" t="s">
        <v>402</v>
      </c>
    </row>
    <row r="4" spans="1:12" ht="14.25">
      <c r="A4" s="268" t="s">
        <v>419</v>
      </c>
      <c r="C4" s="175">
        <v>5393</v>
      </c>
      <c r="D4" s="175">
        <v>15173</v>
      </c>
      <c r="E4" s="142"/>
      <c r="F4" s="175">
        <v>1292.4</v>
      </c>
      <c r="G4" s="175">
        <v>1306.6</v>
      </c>
      <c r="H4" s="142"/>
      <c r="I4" s="175">
        <v>6970</v>
      </c>
      <c r="J4" s="175">
        <v>19826</v>
      </c>
      <c r="K4" s="142"/>
      <c r="L4" s="142"/>
    </row>
    <row r="5" spans="1:12" ht="14.25">
      <c r="A5" s="268" t="s">
        <v>420</v>
      </c>
      <c r="C5" s="175">
        <v>151265</v>
      </c>
      <c r="D5" s="175">
        <v>279793</v>
      </c>
      <c r="E5" s="142"/>
      <c r="F5" s="175">
        <v>1498.2</v>
      </c>
      <c r="G5" s="175">
        <v>1314.9</v>
      </c>
      <c r="H5" s="142"/>
      <c r="I5" s="175">
        <v>226620</v>
      </c>
      <c r="J5" s="175">
        <v>367887</v>
      </c>
      <c r="K5" s="142"/>
      <c r="L5" s="142"/>
    </row>
    <row r="6" spans="1:12" ht="14.25">
      <c r="A6" s="268" t="s">
        <v>421</v>
      </c>
      <c r="C6" s="175">
        <v>5186</v>
      </c>
      <c r="D6" s="175">
        <v>1442</v>
      </c>
      <c r="E6" s="142"/>
      <c r="F6" s="175">
        <v>3767.6</v>
      </c>
      <c r="G6" s="175">
        <v>3296.1</v>
      </c>
      <c r="H6" s="142"/>
      <c r="I6" s="175">
        <v>19539</v>
      </c>
      <c r="J6" s="175">
        <v>4753</v>
      </c>
      <c r="K6" s="142"/>
      <c r="L6" s="142"/>
    </row>
    <row r="7" spans="1:12" ht="14.25">
      <c r="A7" s="268" t="s">
        <v>422</v>
      </c>
      <c r="C7" s="175"/>
      <c r="D7" s="175"/>
      <c r="E7" s="142"/>
      <c r="F7" s="175">
        <v>545</v>
      </c>
      <c r="G7" s="175">
        <v>366</v>
      </c>
      <c r="H7" s="142"/>
      <c r="I7" s="175">
        <v>2826</v>
      </c>
      <c r="J7" s="175">
        <v>528</v>
      </c>
      <c r="K7" s="142"/>
      <c r="L7" s="142"/>
    </row>
    <row r="8" spans="1:12" ht="14.25">
      <c r="A8" s="268" t="s">
        <v>423</v>
      </c>
      <c r="C8" s="175">
        <v>24488</v>
      </c>
      <c r="D8" s="175">
        <v>8261</v>
      </c>
      <c r="E8" s="142"/>
      <c r="F8" s="175">
        <v>2782.3</v>
      </c>
      <c r="G8" s="175">
        <v>2495.5</v>
      </c>
      <c r="H8" s="142"/>
      <c r="I8" s="175">
        <v>68134</v>
      </c>
      <c r="J8" s="175">
        <v>20615</v>
      </c>
      <c r="K8" s="142"/>
      <c r="L8" s="142"/>
    </row>
    <row r="9" spans="1:12" ht="14.25">
      <c r="A9" s="268" t="s">
        <v>424</v>
      </c>
      <c r="C9" s="175">
        <v>12047</v>
      </c>
      <c r="D9" s="175">
        <v>17816</v>
      </c>
      <c r="E9" s="142"/>
      <c r="F9" s="175">
        <v>7123.1</v>
      </c>
      <c r="G9" s="175">
        <v>8116.2</v>
      </c>
      <c r="H9" s="142"/>
      <c r="I9" s="175">
        <v>85812</v>
      </c>
      <c r="J9" s="175">
        <v>144598</v>
      </c>
      <c r="K9" s="142"/>
      <c r="L9" s="142"/>
    </row>
    <row r="10" spans="1:12" ht="14.25">
      <c r="A10" s="268" t="s">
        <v>425</v>
      </c>
      <c r="C10" s="175">
        <v>0</v>
      </c>
      <c r="D10" s="175">
        <v>56</v>
      </c>
      <c r="E10" s="142"/>
      <c r="F10" s="175"/>
      <c r="G10" s="175">
        <v>5487.5</v>
      </c>
      <c r="H10" s="142"/>
      <c r="I10" s="175">
        <v>0</v>
      </c>
      <c r="J10" s="175">
        <v>307</v>
      </c>
      <c r="K10" s="142"/>
      <c r="L10" s="142"/>
    </row>
    <row r="11" spans="1:12" ht="14.25">
      <c r="A11" s="268" t="s">
        <v>426</v>
      </c>
      <c r="C11" s="175"/>
      <c r="D11" s="175"/>
      <c r="E11" s="142"/>
      <c r="F11" s="175"/>
      <c r="G11" s="175">
        <v>869.6</v>
      </c>
      <c r="H11" s="142"/>
      <c r="I11" s="175">
        <v>0</v>
      </c>
      <c r="J11" s="175">
        <v>49</v>
      </c>
      <c r="K11" s="142"/>
      <c r="L11" s="142"/>
    </row>
    <row r="12" spans="1:12" ht="14.25">
      <c r="A12" s="268" t="s">
        <v>427</v>
      </c>
      <c r="C12" s="175">
        <v>68</v>
      </c>
      <c r="D12" s="175">
        <v>1</v>
      </c>
      <c r="E12" s="142"/>
      <c r="F12" s="175">
        <v>3757.4</v>
      </c>
      <c r="G12" s="175">
        <v>2300</v>
      </c>
      <c r="H12" s="142"/>
      <c r="I12" s="175">
        <v>256</v>
      </c>
      <c r="J12" s="175">
        <v>2</v>
      </c>
      <c r="K12" s="142"/>
      <c r="L12" s="142"/>
    </row>
    <row r="13" spans="1:12" ht="14.25">
      <c r="A13" s="268" t="s">
        <v>428</v>
      </c>
      <c r="C13" s="175">
        <v>10630</v>
      </c>
      <c r="D13" s="175">
        <v>2372</v>
      </c>
      <c r="E13" s="142"/>
      <c r="F13" s="175">
        <v>1329.5</v>
      </c>
      <c r="G13" s="175">
        <v>1169.7</v>
      </c>
      <c r="H13" s="142"/>
      <c r="I13" s="175">
        <v>14133</v>
      </c>
      <c r="J13" s="175">
        <v>2775</v>
      </c>
      <c r="K13" s="142"/>
      <c r="L13" s="142"/>
    </row>
    <row r="14" spans="1:12" ht="14.25">
      <c r="A14" s="268" t="s">
        <v>429</v>
      </c>
      <c r="C14" s="175">
        <v>16703</v>
      </c>
      <c r="D14" s="175">
        <v>1766</v>
      </c>
      <c r="E14" s="142"/>
      <c r="F14" s="175">
        <v>222.5</v>
      </c>
      <c r="G14" s="175">
        <v>193.9</v>
      </c>
      <c r="H14" s="142"/>
      <c r="I14" s="175">
        <v>3717</v>
      </c>
      <c r="J14" s="175">
        <v>343</v>
      </c>
      <c r="K14" s="142"/>
      <c r="L14" s="142"/>
    </row>
    <row r="15" spans="1:12" ht="14.25">
      <c r="A15" s="268" t="s">
        <v>430</v>
      </c>
      <c r="C15" s="175">
        <v>8244</v>
      </c>
      <c r="D15" s="175">
        <v>7366</v>
      </c>
      <c r="E15" s="142"/>
      <c r="F15" s="175">
        <v>1393.4</v>
      </c>
      <c r="G15" s="175">
        <v>1230.2</v>
      </c>
      <c r="H15" s="142"/>
      <c r="I15" s="175">
        <v>11487</v>
      </c>
      <c r="J15" s="175">
        <v>9061</v>
      </c>
      <c r="K15" s="142"/>
      <c r="L15" s="142"/>
    </row>
    <row r="17" spans="9:10" ht="14.25">
      <c r="I17" s="16">
        <f>(I4+I5+I6+I8+I9+I10+I12+I13+I14)*I32/100</f>
        <v>55944.868421052626</v>
      </c>
      <c r="J17" s="16">
        <f>(J4+J5+J6+J8+J9+J10+J12+J13+J14)</f>
        <v>561106</v>
      </c>
    </row>
    <row r="18" spans="9:10" ht="14.25">
      <c r="I18" s="17"/>
      <c r="J18" s="17"/>
    </row>
    <row r="19" spans="9:11" ht="15.75">
      <c r="I19" s="17"/>
      <c r="J19" s="269">
        <f>J17+I17</f>
        <v>617050.8684210526</v>
      </c>
      <c r="K19" s="270" t="s">
        <v>431</v>
      </c>
    </row>
    <row r="20" spans="9:10" ht="14.25">
      <c r="I20" s="17"/>
      <c r="J20" s="17"/>
    </row>
    <row r="21" spans="9:10" ht="14.25">
      <c r="I21" s="17"/>
      <c r="J21" s="17"/>
    </row>
    <row r="22" spans="9:10" ht="14.25">
      <c r="I22" s="17"/>
      <c r="J22" s="17"/>
    </row>
    <row r="23" spans="9:10" ht="14.25">
      <c r="I23" s="17"/>
      <c r="J23" s="17"/>
    </row>
    <row r="24" spans="9:10" ht="14.25">
      <c r="I24" s="17">
        <v>23</v>
      </c>
      <c r="J24" s="17" t="s">
        <v>410</v>
      </c>
    </row>
    <row r="25" spans="9:10" ht="14.25">
      <c r="I25" s="17">
        <v>23</v>
      </c>
      <c r="J25" s="17" t="s">
        <v>411</v>
      </c>
    </row>
    <row r="26" spans="9:10" ht="14.25">
      <c r="I26" s="17">
        <v>7</v>
      </c>
      <c r="J26" s="17" t="s">
        <v>412</v>
      </c>
    </row>
    <row r="27" spans="9:10" ht="14.25">
      <c r="I27" s="17">
        <v>13</v>
      </c>
      <c r="J27" s="17" t="s">
        <v>413</v>
      </c>
    </row>
    <row r="28" spans="9:10" ht="15">
      <c r="I28" s="23">
        <v>10</v>
      </c>
      <c r="J28" s="23" t="s">
        <v>414</v>
      </c>
    </row>
    <row r="29" spans="9:10" ht="14.25">
      <c r="I29" s="17"/>
      <c r="J29" s="17"/>
    </row>
    <row r="30" spans="9:10" ht="14.25">
      <c r="I30" s="17">
        <f>SUM(I24:I29)</f>
        <v>76</v>
      </c>
      <c r="J30" s="17"/>
    </row>
    <row r="31" spans="9:10" ht="14.25">
      <c r="I31" s="17"/>
      <c r="J31" s="17"/>
    </row>
    <row r="32" spans="9:12" ht="18">
      <c r="I32" s="271">
        <f>I28/I30%</f>
        <v>13.157894736842104</v>
      </c>
      <c r="J32" s="250" t="s">
        <v>415</v>
      </c>
      <c r="K32" s="250"/>
      <c r="L32" s="262"/>
    </row>
    <row r="33" spans="9:10" ht="14.25">
      <c r="I33" s="17"/>
      <c r="J33" s="17"/>
    </row>
    <row r="34" spans="9:10" ht="14.25">
      <c r="I34" s="17"/>
      <c r="J34" s="17"/>
    </row>
    <row r="35" spans="9:10" ht="14.25">
      <c r="I35" s="17"/>
      <c r="J35" s="17"/>
    </row>
    <row r="36" spans="9:10" ht="14.25">
      <c r="I36" s="17"/>
      <c r="J36" s="17"/>
    </row>
    <row r="37" spans="9:10" ht="14.25">
      <c r="I37" s="17"/>
      <c r="J37" s="17"/>
    </row>
    <row r="38" spans="9:10" ht="14.25">
      <c r="I38" s="17"/>
      <c r="J38" s="17"/>
    </row>
    <row r="39" spans="9:10" ht="14.25">
      <c r="I39" s="17"/>
      <c r="J39" s="17"/>
    </row>
    <row r="40" spans="9:10" ht="14.25">
      <c r="I40" s="17"/>
      <c r="J40" s="17"/>
    </row>
    <row r="41" spans="9:10" ht="14.25">
      <c r="I41" s="17"/>
      <c r="J41" s="17"/>
    </row>
    <row r="42" spans="9:10" ht="14.25">
      <c r="I42" s="17"/>
      <c r="J42" s="17"/>
    </row>
    <row r="43" spans="9:10" ht="14.25">
      <c r="I43" s="17"/>
      <c r="J43" s="17"/>
    </row>
    <row r="44" spans="9:10" ht="14.25">
      <c r="I44" s="17"/>
      <c r="J44" s="17"/>
    </row>
    <row r="45" spans="9:10" ht="14.25">
      <c r="I45" s="17"/>
      <c r="J45" s="17"/>
    </row>
    <row r="46" spans="9:10" ht="14.25">
      <c r="I46" s="17"/>
      <c r="J46" s="17"/>
    </row>
    <row r="47" spans="9:10" ht="14.25">
      <c r="I47" s="17"/>
      <c r="J47" s="17"/>
    </row>
  </sheetData>
  <sheetProtection selectLockedCells="1" selectUnlockedCells="1"/>
  <mergeCells count="4">
    <mergeCell ref="A1:A2"/>
    <mergeCell ref="C1:D2"/>
    <mergeCell ref="F1:G2"/>
    <mergeCell ref="I1:J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A1:BF29"/>
  <sheetViews>
    <sheetView workbookViewId="0" topLeftCell="A1">
      <selection activeCell="M27" sqref="M27"/>
    </sheetView>
  </sheetViews>
  <sheetFormatPr defaultColWidth="9.140625" defaultRowHeight="12.75"/>
  <cols>
    <col min="1" max="1" width="15.421875" style="24" customWidth="1"/>
    <col min="2" max="2" width="3.7109375" style="24" customWidth="1"/>
    <col min="3" max="6" width="11.421875" style="24" customWidth="1"/>
    <col min="7" max="7" width="26.00390625" style="24" customWidth="1"/>
    <col min="8" max="8" width="20.140625" style="24" customWidth="1"/>
    <col min="9" max="9" width="25.8515625" style="24" customWidth="1"/>
    <col min="10" max="10" width="8.8515625" style="24" customWidth="1"/>
    <col min="11" max="58" width="11.421875" style="24" customWidth="1"/>
    <col min="59" max="16384" width="11.421875" style="0" customWidth="1"/>
  </cols>
  <sheetData>
    <row r="1" spans="1:57" ht="15.75">
      <c r="A1" s="272" t="s">
        <v>432</v>
      </c>
      <c r="B1" s="272"/>
      <c r="C1" s="272"/>
      <c r="D1" s="272"/>
      <c r="E1" s="272"/>
      <c r="AY1" s="237"/>
      <c r="AZ1" s="237"/>
      <c r="BA1" s="237"/>
      <c r="BB1" s="237"/>
      <c r="BC1" s="237"/>
      <c r="BD1" s="237"/>
      <c r="BE1" s="237"/>
    </row>
    <row r="2" spans="1:57" ht="15.75">
      <c r="A2" s="272"/>
      <c r="B2" s="272"/>
      <c r="C2" s="272"/>
      <c r="D2" s="272"/>
      <c r="E2" s="272"/>
      <c r="AY2" s="237"/>
      <c r="AZ2" s="237"/>
      <c r="BA2" s="237"/>
      <c r="BB2" s="237"/>
      <c r="BC2" s="237"/>
      <c r="BD2" s="237"/>
      <c r="BE2" s="237"/>
    </row>
    <row r="3" spans="51:57" ht="15.75">
      <c r="AY3" s="237" t="s">
        <v>243</v>
      </c>
      <c r="AZ3" s="237" t="s">
        <v>243</v>
      </c>
      <c r="BA3" s="237" t="s">
        <v>243</v>
      </c>
      <c r="BB3" s="237" t="s">
        <v>243</v>
      </c>
      <c r="BC3" s="237" t="s">
        <v>243</v>
      </c>
      <c r="BD3" s="237" t="s">
        <v>243</v>
      </c>
      <c r="BE3" s="237" t="s">
        <v>243</v>
      </c>
    </row>
    <row r="4" spans="3:45" ht="15.75">
      <c r="C4" s="273" t="s">
        <v>433</v>
      </c>
      <c r="D4" s="273"/>
      <c r="E4" s="273"/>
      <c r="F4" s="273"/>
      <c r="G4" s="273"/>
      <c r="H4" s="273"/>
      <c r="I4" s="273"/>
      <c r="K4" s="274" t="s">
        <v>239</v>
      </c>
      <c r="L4" s="274"/>
      <c r="M4" s="274"/>
      <c r="N4" s="274"/>
      <c r="O4" s="274"/>
      <c r="P4" s="274"/>
      <c r="Q4" s="274"/>
      <c r="R4" s="275" t="s">
        <v>240</v>
      </c>
      <c r="S4" s="275"/>
      <c r="T4" s="275"/>
      <c r="U4" s="275"/>
      <c r="V4" s="275"/>
      <c r="W4" s="275"/>
      <c r="X4" s="275"/>
      <c r="Y4" s="274" t="s">
        <v>241</v>
      </c>
      <c r="Z4" s="274"/>
      <c r="AA4" s="274"/>
      <c r="AB4" s="274"/>
      <c r="AC4" s="274"/>
      <c r="AD4" s="274"/>
      <c r="AE4" s="274"/>
      <c r="AF4" s="275" t="s">
        <v>238</v>
      </c>
      <c r="AG4" s="275"/>
      <c r="AH4" s="275"/>
      <c r="AI4" s="275"/>
      <c r="AJ4" s="275"/>
      <c r="AK4" s="275"/>
      <c r="AL4" s="275"/>
      <c r="AM4" s="274" t="s">
        <v>242</v>
      </c>
      <c r="AN4" s="274"/>
      <c r="AO4" s="274"/>
      <c r="AP4" s="274"/>
      <c r="AQ4" s="274"/>
      <c r="AR4" s="274"/>
      <c r="AS4" s="274"/>
    </row>
    <row r="5" spans="1:57" ht="15.75">
      <c r="A5" s="237" t="s">
        <v>347</v>
      </c>
      <c r="C5" s="276" t="s">
        <v>434</v>
      </c>
      <c r="D5" s="276" t="s">
        <v>435</v>
      </c>
      <c r="E5" s="276" t="s">
        <v>436</v>
      </c>
      <c r="F5" s="276" t="s">
        <v>437</v>
      </c>
      <c r="G5" s="277" t="s">
        <v>438</v>
      </c>
      <c r="H5" s="277" t="s">
        <v>439</v>
      </c>
      <c r="I5" s="277" t="s">
        <v>440</v>
      </c>
      <c r="K5" s="237" t="s">
        <v>434</v>
      </c>
      <c r="L5" s="237" t="s">
        <v>435</v>
      </c>
      <c r="M5" s="237" t="s">
        <v>436</v>
      </c>
      <c r="N5" s="237" t="s">
        <v>437</v>
      </c>
      <c r="O5" s="237" t="s">
        <v>438</v>
      </c>
      <c r="P5" s="237" t="s">
        <v>439</v>
      </c>
      <c r="Q5" s="237" t="s">
        <v>441</v>
      </c>
      <c r="R5" s="237" t="s">
        <v>434</v>
      </c>
      <c r="S5" s="237" t="s">
        <v>435</v>
      </c>
      <c r="T5" s="237" t="s">
        <v>436</v>
      </c>
      <c r="U5" s="237" t="s">
        <v>437</v>
      </c>
      <c r="V5" s="237" t="s">
        <v>438</v>
      </c>
      <c r="W5" s="237" t="s">
        <v>439</v>
      </c>
      <c r="X5" s="237" t="s">
        <v>441</v>
      </c>
      <c r="Y5" s="237" t="s">
        <v>434</v>
      </c>
      <c r="Z5" s="237" t="s">
        <v>435</v>
      </c>
      <c r="AA5" s="237" t="s">
        <v>436</v>
      </c>
      <c r="AB5" s="237" t="s">
        <v>437</v>
      </c>
      <c r="AC5" s="237" t="s">
        <v>438</v>
      </c>
      <c r="AD5" s="237" t="s">
        <v>439</v>
      </c>
      <c r="AE5" s="237" t="s">
        <v>441</v>
      </c>
      <c r="AF5" s="237" t="s">
        <v>434</v>
      </c>
      <c r="AG5" s="237" t="s">
        <v>435</v>
      </c>
      <c r="AH5" s="237" t="s">
        <v>436</v>
      </c>
      <c r="AI5" s="237" t="s">
        <v>437</v>
      </c>
      <c r="AJ5" s="237" t="s">
        <v>438</v>
      </c>
      <c r="AK5" s="237" t="s">
        <v>439</v>
      </c>
      <c r="AL5" s="237" t="s">
        <v>441</v>
      </c>
      <c r="AM5" s="237" t="s">
        <v>434</v>
      </c>
      <c r="AN5" s="237" t="s">
        <v>435</v>
      </c>
      <c r="AO5" s="237" t="s">
        <v>436</v>
      </c>
      <c r="AP5" s="237" t="s">
        <v>437</v>
      </c>
      <c r="AQ5" s="237" t="s">
        <v>438</v>
      </c>
      <c r="AR5" s="237" t="s">
        <v>439</v>
      </c>
      <c r="AS5" s="237" t="s">
        <v>441</v>
      </c>
      <c r="AY5" s="237" t="s">
        <v>434</v>
      </c>
      <c r="AZ5" s="237" t="s">
        <v>435</v>
      </c>
      <c r="BA5" s="237" t="s">
        <v>436</v>
      </c>
      <c r="BB5" s="237" t="s">
        <v>437</v>
      </c>
      <c r="BC5" s="237" t="s">
        <v>438</v>
      </c>
      <c r="BD5" s="237" t="s">
        <v>439</v>
      </c>
      <c r="BE5" s="237" t="s">
        <v>441</v>
      </c>
    </row>
    <row r="6" spans="1:58" ht="15.75">
      <c r="A6" s="243" t="s">
        <v>442</v>
      </c>
      <c r="B6" s="25"/>
      <c r="C6" s="243">
        <v>11546324</v>
      </c>
      <c r="D6" s="243">
        <v>5830</v>
      </c>
      <c r="E6" s="243">
        <v>0</v>
      </c>
      <c r="F6" s="243">
        <v>58270</v>
      </c>
      <c r="G6" s="243">
        <f aca="true" t="shared" si="0" ref="G6:G8">O6+V6+AC6+AJ6+AQ6</f>
        <v>63773121</v>
      </c>
      <c r="H6" s="278">
        <f>(P6+W6+AD6+AK6+AR6)/5</f>
        <v>42.594</v>
      </c>
      <c r="I6" s="278">
        <f>(Q6+X6+AE6+AL6+AS6)/5</f>
        <v>33.410000000000004</v>
      </c>
      <c r="J6" s="25"/>
      <c r="K6" s="243">
        <v>14318527</v>
      </c>
      <c r="L6" s="243">
        <v>19990</v>
      </c>
      <c r="M6" s="243">
        <v>0</v>
      </c>
      <c r="N6" s="243">
        <v>34605</v>
      </c>
      <c r="O6" s="243">
        <v>14373122</v>
      </c>
      <c r="P6" s="243">
        <v>42.46</v>
      </c>
      <c r="Q6" s="243">
        <v>33.16</v>
      </c>
      <c r="R6" s="243">
        <v>11546324</v>
      </c>
      <c r="S6" s="243">
        <v>5830</v>
      </c>
      <c r="T6" s="243">
        <v>0</v>
      </c>
      <c r="U6" s="243">
        <v>58270</v>
      </c>
      <c r="V6" s="243">
        <v>11610424</v>
      </c>
      <c r="W6" s="243">
        <v>42.35</v>
      </c>
      <c r="X6" s="243">
        <v>33.09</v>
      </c>
      <c r="Y6" s="243">
        <v>17582765</v>
      </c>
      <c r="Z6" s="243">
        <v>1015</v>
      </c>
      <c r="AA6" s="243">
        <v>0</v>
      </c>
      <c r="AB6" s="243">
        <v>36495</v>
      </c>
      <c r="AC6" s="243">
        <v>17620275</v>
      </c>
      <c r="AD6" s="243">
        <v>42.56</v>
      </c>
      <c r="AE6" s="243">
        <v>33.53</v>
      </c>
      <c r="AF6" s="243">
        <v>8984038</v>
      </c>
      <c r="AG6" s="243">
        <v>28060</v>
      </c>
      <c r="AH6" s="243">
        <v>0</v>
      </c>
      <c r="AI6" s="243">
        <v>68531</v>
      </c>
      <c r="AJ6" s="243">
        <v>9080629</v>
      </c>
      <c r="AK6" s="243">
        <v>42.87</v>
      </c>
      <c r="AL6" s="243">
        <v>33.74</v>
      </c>
      <c r="AM6" s="243">
        <v>11045476</v>
      </c>
      <c r="AN6" s="243">
        <v>12430</v>
      </c>
      <c r="AO6" s="243">
        <v>0</v>
      </c>
      <c r="AP6" s="243">
        <v>30765</v>
      </c>
      <c r="AQ6" s="243">
        <v>11088671</v>
      </c>
      <c r="AR6" s="243">
        <v>42.73</v>
      </c>
      <c r="AS6" s="243">
        <v>33.53</v>
      </c>
      <c r="AT6" s="25"/>
      <c r="AU6" s="25"/>
      <c r="AV6" s="25"/>
      <c r="AW6" s="25"/>
      <c r="AX6" s="25"/>
      <c r="AY6" s="243">
        <v>238672311</v>
      </c>
      <c r="AZ6" s="243">
        <v>3081043</v>
      </c>
      <c r="BA6" s="243">
        <v>1064566</v>
      </c>
      <c r="BB6" s="243">
        <v>1567007</v>
      </c>
      <c r="BC6" s="243">
        <v>243320361</v>
      </c>
      <c r="BD6" s="243">
        <v>41.8</v>
      </c>
      <c r="BE6" s="243">
        <v>33.61</v>
      </c>
      <c r="BF6" s="25"/>
    </row>
    <row r="7" spans="1:58" ht="15.75">
      <c r="A7" s="243" t="s">
        <v>443</v>
      </c>
      <c r="B7" s="25"/>
      <c r="C7" s="243">
        <v>500</v>
      </c>
      <c r="D7" s="243">
        <v>4300</v>
      </c>
      <c r="E7" s="243">
        <v>0</v>
      </c>
      <c r="F7" s="243">
        <v>85</v>
      </c>
      <c r="G7" s="243">
        <f t="shared" si="0"/>
        <v>226115</v>
      </c>
      <c r="H7" s="243"/>
      <c r="I7" s="243"/>
      <c r="J7" s="25"/>
      <c r="K7" s="243">
        <v>0</v>
      </c>
      <c r="L7" s="243">
        <v>5100</v>
      </c>
      <c r="M7" s="243">
        <v>0</v>
      </c>
      <c r="N7" s="243">
        <v>0</v>
      </c>
      <c r="O7" s="243">
        <v>5100</v>
      </c>
      <c r="P7" s="243"/>
      <c r="Q7" s="243"/>
      <c r="R7" s="243">
        <v>500</v>
      </c>
      <c r="S7" s="243">
        <v>4300</v>
      </c>
      <c r="T7" s="243">
        <v>0</v>
      </c>
      <c r="U7" s="243">
        <v>85</v>
      </c>
      <c r="V7" s="243">
        <v>4885</v>
      </c>
      <c r="W7" s="243"/>
      <c r="X7" s="243"/>
      <c r="Y7" s="243">
        <v>115875</v>
      </c>
      <c r="Z7" s="243">
        <v>4300</v>
      </c>
      <c r="AA7" s="243">
        <v>0</v>
      </c>
      <c r="AB7" s="243">
        <v>1230</v>
      </c>
      <c r="AC7" s="243">
        <v>121405</v>
      </c>
      <c r="AD7" s="243"/>
      <c r="AE7" s="243"/>
      <c r="AF7" s="243">
        <v>44516</v>
      </c>
      <c r="AG7" s="243">
        <v>4254</v>
      </c>
      <c r="AH7" s="243">
        <v>0</v>
      </c>
      <c r="AI7" s="243">
        <v>0</v>
      </c>
      <c r="AJ7" s="243">
        <v>48770</v>
      </c>
      <c r="AK7" s="243"/>
      <c r="AL7" s="243"/>
      <c r="AM7" s="243">
        <v>36075</v>
      </c>
      <c r="AN7" s="243">
        <v>8820</v>
      </c>
      <c r="AO7" s="243">
        <v>0</v>
      </c>
      <c r="AP7" s="243">
        <v>1060</v>
      </c>
      <c r="AQ7" s="243">
        <v>45955</v>
      </c>
      <c r="AR7" s="243"/>
      <c r="AS7" s="243"/>
      <c r="AT7" s="25"/>
      <c r="AU7" s="25"/>
      <c r="AV7" s="25"/>
      <c r="AW7" s="25"/>
      <c r="AX7" s="25"/>
      <c r="AY7" s="243">
        <v>4837084</v>
      </c>
      <c r="AZ7" s="243">
        <v>1504305</v>
      </c>
      <c r="BA7" s="243">
        <v>149826</v>
      </c>
      <c r="BB7" s="243">
        <v>16672</v>
      </c>
      <c r="BC7" s="243">
        <v>6358061</v>
      </c>
      <c r="BD7" s="243"/>
      <c r="BE7" s="243"/>
      <c r="BF7" s="25"/>
    </row>
    <row r="8" spans="1:58" ht="15.75">
      <c r="A8" s="243" t="s">
        <v>444</v>
      </c>
      <c r="B8" s="25"/>
      <c r="C8" s="243">
        <v>640</v>
      </c>
      <c r="D8" s="243">
        <v>0</v>
      </c>
      <c r="E8" s="243">
        <v>0</v>
      </c>
      <c r="F8" s="243">
        <v>0</v>
      </c>
      <c r="G8" s="243">
        <f t="shared" si="0"/>
        <v>8905</v>
      </c>
      <c r="H8" s="243"/>
      <c r="I8" s="243"/>
      <c r="J8" s="25"/>
      <c r="K8" s="243">
        <v>0</v>
      </c>
      <c r="L8" s="243">
        <v>0</v>
      </c>
      <c r="M8" s="243">
        <v>0</v>
      </c>
      <c r="N8" s="243">
        <v>0</v>
      </c>
      <c r="O8" s="243">
        <v>0</v>
      </c>
      <c r="P8" s="243"/>
      <c r="Q8" s="243"/>
      <c r="R8" s="243">
        <v>640</v>
      </c>
      <c r="S8" s="243">
        <v>0</v>
      </c>
      <c r="T8" s="243">
        <v>0</v>
      </c>
      <c r="U8" s="243">
        <v>0</v>
      </c>
      <c r="V8" s="243">
        <v>640</v>
      </c>
      <c r="W8" s="243"/>
      <c r="X8" s="243"/>
      <c r="Y8" s="243">
        <v>6825</v>
      </c>
      <c r="Z8" s="243">
        <v>985</v>
      </c>
      <c r="AA8" s="243">
        <v>0</v>
      </c>
      <c r="AB8" s="243">
        <v>245</v>
      </c>
      <c r="AC8" s="243">
        <v>8055</v>
      </c>
      <c r="AD8" s="243"/>
      <c r="AE8" s="243"/>
      <c r="AF8" s="243">
        <v>0</v>
      </c>
      <c r="AG8" s="243">
        <v>0</v>
      </c>
      <c r="AH8" s="243">
        <v>0</v>
      </c>
      <c r="AI8" s="243">
        <v>0</v>
      </c>
      <c r="AJ8" s="243">
        <v>0</v>
      </c>
      <c r="AK8" s="243"/>
      <c r="AL8" s="243"/>
      <c r="AM8" s="243">
        <v>210</v>
      </c>
      <c r="AN8" s="243">
        <v>0</v>
      </c>
      <c r="AO8" s="243">
        <v>0</v>
      </c>
      <c r="AP8" s="243">
        <v>0</v>
      </c>
      <c r="AQ8" s="243">
        <v>210</v>
      </c>
      <c r="AR8" s="243"/>
      <c r="AS8" s="243"/>
      <c r="AT8" s="25"/>
      <c r="AU8" s="25"/>
      <c r="AV8" s="25"/>
      <c r="AW8" s="25"/>
      <c r="AX8" s="25"/>
      <c r="AY8" s="243">
        <v>2903434</v>
      </c>
      <c r="AZ8" s="243">
        <v>195354</v>
      </c>
      <c r="BA8" s="243">
        <v>0</v>
      </c>
      <c r="BB8" s="243">
        <v>2287</v>
      </c>
      <c r="BC8" s="243">
        <v>3101075</v>
      </c>
      <c r="BD8" s="243"/>
      <c r="BE8" s="243"/>
      <c r="BF8" s="25"/>
    </row>
    <row r="10" ht="15.75">
      <c r="G10" s="279" t="s">
        <v>445</v>
      </c>
    </row>
    <row r="11" spans="7:10" ht="15.75">
      <c r="G11" s="243">
        <f>SUM(G6:G8)/10</f>
        <v>6400814.1</v>
      </c>
      <c r="I11" s="243">
        <f>G11*I6</f>
        <v>213851199.081</v>
      </c>
      <c r="J11" s="24" t="s">
        <v>446</v>
      </c>
    </row>
    <row r="13" spans="9:11" ht="15.75">
      <c r="I13" s="106">
        <f>G11*I6/1000</f>
        <v>213851.199081</v>
      </c>
      <c r="J13" s="74" t="s">
        <v>447</v>
      </c>
      <c r="K13" s="280"/>
    </row>
    <row r="16" spans="7:9" ht="15.75">
      <c r="G16" s="279" t="s">
        <v>448</v>
      </c>
      <c r="I16" s="279" t="s">
        <v>449</v>
      </c>
    </row>
    <row r="17" spans="1:9" ht="15.75">
      <c r="A17" s="24" t="s">
        <v>450</v>
      </c>
      <c r="C17"/>
      <c r="D17" s="24">
        <v>1.029</v>
      </c>
      <c r="E17" s="24" t="s">
        <v>136</v>
      </c>
      <c r="G17" s="243">
        <f>G11*D17</f>
        <v>6586437.708899999</v>
      </c>
      <c r="H17" s="25"/>
      <c r="I17" s="278">
        <f>I6/D17</f>
        <v>32.4684159378037</v>
      </c>
    </row>
    <row r="19" spans="9:11" ht="15.75">
      <c r="I19" s="106">
        <f>G17*I17/1000</f>
        <v>213851.199081</v>
      </c>
      <c r="J19" s="74" t="s">
        <v>447</v>
      </c>
      <c r="K19" s="280"/>
    </row>
    <row r="21" spans="9:10" ht="15.75">
      <c r="I21" s="243">
        <v>1000000</v>
      </c>
      <c r="J21" s="24" t="s">
        <v>451</v>
      </c>
    </row>
    <row r="22" spans="9:10" ht="15.75">
      <c r="I22" s="243">
        <v>365</v>
      </c>
      <c r="J22" s="24" t="s">
        <v>452</v>
      </c>
    </row>
    <row r="24" spans="9:10" ht="15.75">
      <c r="I24" s="243">
        <v>5679000</v>
      </c>
      <c r="J24" s="24" t="s">
        <v>453</v>
      </c>
    </row>
    <row r="26" spans="8:10" ht="15.75">
      <c r="H26" s="24" t="s">
        <v>454</v>
      </c>
      <c r="I26" s="243">
        <f>(I19*I21)/I24/I22</f>
        <v>103.16846207295806</v>
      </c>
      <c r="J26" s="24" t="s">
        <v>455</v>
      </c>
    </row>
    <row r="29" ht="15.75">
      <c r="I29" s="243">
        <f>G17*I17/1000</f>
        <v>213851.199081</v>
      </c>
    </row>
  </sheetData>
  <sheetProtection selectLockedCells="1" selectUnlockedCells="1"/>
  <mergeCells count="7">
    <mergeCell ref="A1:E2"/>
    <mergeCell ref="C4:I4"/>
    <mergeCell ref="K4:Q4"/>
    <mergeCell ref="R4:X4"/>
    <mergeCell ref="Y4:AE4"/>
    <mergeCell ref="AF4:AL4"/>
    <mergeCell ref="AM4:A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sheetPr>
    <tabColor indexed="44"/>
  </sheetPr>
  <dimension ref="A1:L109"/>
  <sheetViews>
    <sheetView workbookViewId="0" topLeftCell="A10">
      <selection activeCell="H2" sqref="H2"/>
    </sheetView>
  </sheetViews>
  <sheetFormatPr defaultColWidth="9.140625" defaultRowHeight="12.75"/>
  <cols>
    <col min="1" max="1" width="5.140625" style="281" customWidth="1"/>
    <col min="2" max="2" width="4.28125" style="281" customWidth="1"/>
    <col min="3" max="3" width="20.28125" style="282" customWidth="1"/>
    <col min="4" max="4" width="11.421875" style="283" customWidth="1"/>
    <col min="5" max="5" width="11.421875" style="0" customWidth="1"/>
    <col min="6" max="6" width="10.00390625" style="284" customWidth="1"/>
    <col min="7" max="9" width="11.421875" style="0" customWidth="1"/>
    <col min="10" max="10" width="10.421875" style="0" customWidth="1"/>
    <col min="11" max="12" width="7.421875" style="0" customWidth="1"/>
    <col min="13" max="16384" width="11.421875" style="0" customWidth="1"/>
  </cols>
  <sheetData>
    <row r="1" spans="1:6" ht="14.25">
      <c r="A1" s="285" t="s">
        <v>456</v>
      </c>
      <c r="B1" s="285"/>
      <c r="C1" s="285"/>
      <c r="D1" s="285"/>
      <c r="E1" s="285"/>
      <c r="F1" s="285"/>
    </row>
    <row r="2" spans="1:6" ht="14.25">
      <c r="A2" s="285"/>
      <c r="B2" s="285"/>
      <c r="C2" s="285"/>
      <c r="D2" s="285"/>
      <c r="E2" s="285"/>
      <c r="F2" s="285"/>
    </row>
    <row r="4" ht="14.25">
      <c r="C4" s="11" t="s">
        <v>457</v>
      </c>
    </row>
    <row r="6" spans="4:12" ht="14.25">
      <c r="D6" s="286">
        <v>2018</v>
      </c>
      <c r="E6" s="286"/>
      <c r="F6" s="286"/>
      <c r="G6" s="287">
        <v>2019</v>
      </c>
      <c r="H6" s="287"/>
      <c r="I6" s="287"/>
      <c r="J6" s="288" t="s">
        <v>458</v>
      </c>
      <c r="K6" s="288"/>
      <c r="L6" s="288"/>
    </row>
    <row r="7" spans="3:12" ht="36">
      <c r="C7" s="289" t="s">
        <v>459</v>
      </c>
      <c r="D7" s="290" t="s">
        <v>460</v>
      </c>
      <c r="E7" s="291" t="s">
        <v>461</v>
      </c>
      <c r="F7" s="292" t="s">
        <v>462</v>
      </c>
      <c r="G7" s="293" t="s">
        <v>460</v>
      </c>
      <c r="H7" s="294" t="s">
        <v>461</v>
      </c>
      <c r="I7" s="295" t="s">
        <v>462</v>
      </c>
      <c r="J7" s="296" t="s">
        <v>463</v>
      </c>
      <c r="K7" s="297" t="s">
        <v>464</v>
      </c>
      <c r="L7" s="298" t="s">
        <v>465</v>
      </c>
    </row>
    <row r="8" spans="3:6" ht="15.75">
      <c r="C8" s="17"/>
      <c r="D8"/>
      <c r="E8" s="284"/>
      <c r="F8"/>
    </row>
    <row r="9" spans="1:12" ht="15.75">
      <c r="A9" s="281">
        <v>1</v>
      </c>
      <c r="B9" s="281">
        <v>35</v>
      </c>
      <c r="C9" s="17" t="s">
        <v>466</v>
      </c>
      <c r="D9" s="299">
        <v>42</v>
      </c>
      <c r="E9" s="299">
        <v>209</v>
      </c>
      <c r="F9" s="300">
        <v>5</v>
      </c>
      <c r="G9" s="301">
        <v>9</v>
      </c>
      <c r="H9" s="301">
        <v>34</v>
      </c>
      <c r="I9" s="301">
        <v>3.81</v>
      </c>
      <c r="J9" s="302">
        <v>-0.79</v>
      </c>
      <c r="K9" s="302">
        <v>-0.84</v>
      </c>
      <c r="L9" s="302">
        <v>-0.24</v>
      </c>
    </row>
    <row r="10" spans="1:12" ht="15.75">
      <c r="A10" s="281">
        <v>2</v>
      </c>
      <c r="B10" s="281">
        <v>35</v>
      </c>
      <c r="C10" s="17" t="s">
        <v>467</v>
      </c>
      <c r="D10" s="303">
        <v>1238</v>
      </c>
      <c r="E10" s="303">
        <v>2871</v>
      </c>
      <c r="F10" s="300">
        <v>2.32</v>
      </c>
      <c r="G10" s="304">
        <v>1104</v>
      </c>
      <c r="H10" s="304">
        <v>2691</v>
      </c>
      <c r="I10" s="305">
        <v>2.44</v>
      </c>
      <c r="J10" s="302">
        <v>-0.11</v>
      </c>
      <c r="K10" s="302">
        <v>-0.06</v>
      </c>
      <c r="L10" s="302">
        <v>0.05</v>
      </c>
    </row>
    <row r="11" spans="1:12" ht="15.75">
      <c r="A11" s="281">
        <v>3</v>
      </c>
      <c r="B11" s="281">
        <v>22</v>
      </c>
      <c r="C11" s="17" t="s">
        <v>468</v>
      </c>
      <c r="D11" s="303">
        <v>11083</v>
      </c>
      <c r="E11" s="303">
        <v>30491</v>
      </c>
      <c r="F11" s="300">
        <v>2.75</v>
      </c>
      <c r="G11" s="304">
        <v>10274</v>
      </c>
      <c r="H11" s="304">
        <v>29291</v>
      </c>
      <c r="I11" s="305">
        <v>2.85</v>
      </c>
      <c r="J11" s="302">
        <v>-0.07</v>
      </c>
      <c r="K11" s="302">
        <v>-0.04</v>
      </c>
      <c r="L11" s="302">
        <v>0.04</v>
      </c>
    </row>
    <row r="12" spans="1:12" ht="15.75">
      <c r="A12" s="281">
        <v>4</v>
      </c>
      <c r="B12" s="281">
        <v>22</v>
      </c>
      <c r="C12" s="17" t="s">
        <v>469</v>
      </c>
      <c r="D12" s="303">
        <v>10025</v>
      </c>
      <c r="E12" s="303">
        <v>27577</v>
      </c>
      <c r="F12" s="300">
        <v>2.75</v>
      </c>
      <c r="G12" s="304">
        <v>8851</v>
      </c>
      <c r="H12" s="304">
        <v>24806</v>
      </c>
      <c r="I12" s="305">
        <v>2.8</v>
      </c>
      <c r="J12" s="302">
        <v>-0.12</v>
      </c>
      <c r="K12" s="302">
        <v>-0.1</v>
      </c>
      <c r="L12" s="302">
        <v>0.02</v>
      </c>
    </row>
    <row r="13" spans="1:12" ht="15.75">
      <c r="A13" s="281">
        <v>5</v>
      </c>
      <c r="B13" s="281">
        <v>29</v>
      </c>
      <c r="C13" s="17" t="s">
        <v>470</v>
      </c>
      <c r="D13" s="303">
        <v>4809</v>
      </c>
      <c r="E13" s="303">
        <v>20603</v>
      </c>
      <c r="F13" s="300">
        <v>4.28</v>
      </c>
      <c r="G13" s="304">
        <v>5187</v>
      </c>
      <c r="H13" s="304">
        <v>21497</v>
      </c>
      <c r="I13" s="305">
        <v>4.14</v>
      </c>
      <c r="J13" s="302">
        <v>0.08</v>
      </c>
      <c r="K13" s="302">
        <v>0.04</v>
      </c>
      <c r="L13" s="302">
        <v>-0.03</v>
      </c>
    </row>
    <row r="14" spans="1:12" ht="15.75">
      <c r="A14" s="281">
        <v>6</v>
      </c>
      <c r="B14" s="281">
        <v>29</v>
      </c>
      <c r="C14" s="17" t="s">
        <v>471</v>
      </c>
      <c r="D14" s="303">
        <v>1859</v>
      </c>
      <c r="E14" s="303">
        <v>9350</v>
      </c>
      <c r="F14" s="300">
        <v>5.03</v>
      </c>
      <c r="G14" s="304">
        <v>2014</v>
      </c>
      <c r="H14" s="304">
        <v>9817</v>
      </c>
      <c r="I14" s="305">
        <v>4.88</v>
      </c>
      <c r="J14" s="302">
        <v>0.08</v>
      </c>
      <c r="K14" s="302">
        <v>0.05</v>
      </c>
      <c r="L14" s="302">
        <v>-0.03</v>
      </c>
    </row>
    <row r="15" spans="1:12" ht="15.75">
      <c r="A15" s="281">
        <v>7</v>
      </c>
      <c r="B15" s="281">
        <v>29</v>
      </c>
      <c r="C15" s="17" t="s">
        <v>472</v>
      </c>
      <c r="D15" s="303">
        <v>5147</v>
      </c>
      <c r="E15" s="303">
        <v>5408</v>
      </c>
      <c r="F15" s="300">
        <v>1.05</v>
      </c>
      <c r="G15" s="304">
        <v>6159</v>
      </c>
      <c r="H15" s="304">
        <v>6150</v>
      </c>
      <c r="I15" s="305">
        <v>1</v>
      </c>
      <c r="J15" s="302">
        <v>0.2</v>
      </c>
      <c r="K15" s="302">
        <v>0.14</v>
      </c>
      <c r="L15" s="302">
        <v>-0.05</v>
      </c>
    </row>
    <row r="16" spans="1:12" ht="15.75">
      <c r="A16" s="281">
        <v>8</v>
      </c>
      <c r="B16" s="281">
        <v>29</v>
      </c>
      <c r="C16" s="17" t="s">
        <v>473</v>
      </c>
      <c r="D16" s="303">
        <v>1134</v>
      </c>
      <c r="E16" s="303">
        <v>7410</v>
      </c>
      <c r="F16" s="300">
        <v>6.53</v>
      </c>
      <c r="G16" s="304">
        <v>1078</v>
      </c>
      <c r="H16" s="304">
        <v>7691</v>
      </c>
      <c r="I16" s="305">
        <v>7.14</v>
      </c>
      <c r="J16" s="302">
        <v>-0.05</v>
      </c>
      <c r="K16" s="302">
        <v>0.04</v>
      </c>
      <c r="L16" s="302">
        <v>0.09</v>
      </c>
    </row>
    <row r="17" spans="1:12" ht="15.75">
      <c r="A17" s="281">
        <v>9</v>
      </c>
      <c r="B17" s="281">
        <v>29</v>
      </c>
      <c r="C17" s="17" t="s">
        <v>474</v>
      </c>
      <c r="D17" s="303">
        <v>7764</v>
      </c>
      <c r="E17" s="303">
        <v>13432</v>
      </c>
      <c r="F17" s="300">
        <v>1.73</v>
      </c>
      <c r="G17" s="304">
        <v>7302</v>
      </c>
      <c r="H17" s="304">
        <v>11992</v>
      </c>
      <c r="I17" s="305">
        <v>1.64</v>
      </c>
      <c r="J17" s="302">
        <v>-0.06</v>
      </c>
      <c r="K17" s="302">
        <v>-0.11</v>
      </c>
      <c r="L17" s="302">
        <v>-0.05</v>
      </c>
    </row>
    <row r="18" spans="1:12" ht="15.75">
      <c r="A18" s="281">
        <v>10</v>
      </c>
      <c r="B18" s="281">
        <v>29</v>
      </c>
      <c r="C18" s="17" t="s">
        <v>475</v>
      </c>
      <c r="D18" s="303">
        <v>15442</v>
      </c>
      <c r="E18" s="303">
        <v>63987</v>
      </c>
      <c r="F18" s="300">
        <v>4.14</v>
      </c>
      <c r="G18" s="304">
        <v>13786</v>
      </c>
      <c r="H18" s="304">
        <v>57838</v>
      </c>
      <c r="I18" s="305">
        <v>4.2</v>
      </c>
      <c r="J18" s="302">
        <v>-0.11</v>
      </c>
      <c r="K18" s="302">
        <v>-0.1</v>
      </c>
      <c r="L18" s="302">
        <v>0.01</v>
      </c>
    </row>
    <row r="19" spans="1:12" ht="15.75">
      <c r="A19" s="281">
        <v>11</v>
      </c>
      <c r="B19" s="281">
        <v>29</v>
      </c>
      <c r="C19" s="17" t="s">
        <v>476</v>
      </c>
      <c r="D19" s="303">
        <v>2439</v>
      </c>
      <c r="E19" s="303">
        <v>10907</v>
      </c>
      <c r="F19" s="300">
        <v>4.47</v>
      </c>
      <c r="G19" s="304">
        <v>2600</v>
      </c>
      <c r="H19" s="304">
        <v>11396</v>
      </c>
      <c r="I19" s="305">
        <v>4.38</v>
      </c>
      <c r="J19" s="302">
        <v>0.07</v>
      </c>
      <c r="K19" s="302">
        <v>0.04</v>
      </c>
      <c r="L19" s="302">
        <v>-0.02</v>
      </c>
    </row>
    <row r="20" spans="1:12" ht="15.75">
      <c r="A20" s="281">
        <v>12</v>
      </c>
      <c r="B20" s="281">
        <v>29</v>
      </c>
      <c r="C20" s="17" t="s">
        <v>477</v>
      </c>
      <c r="D20" s="303">
        <v>3429</v>
      </c>
      <c r="E20" s="303">
        <v>16937</v>
      </c>
      <c r="F20" s="300">
        <v>4.94</v>
      </c>
      <c r="G20" s="304">
        <v>3180</v>
      </c>
      <c r="H20" s="304">
        <v>15938</v>
      </c>
      <c r="I20" s="305">
        <v>5.01</v>
      </c>
      <c r="J20" s="302">
        <v>-0.07</v>
      </c>
      <c r="K20" s="302">
        <v>-0.06</v>
      </c>
      <c r="L20" s="302">
        <v>0.01</v>
      </c>
    </row>
    <row r="21" spans="1:12" ht="15.75">
      <c r="A21" s="281">
        <v>13</v>
      </c>
      <c r="B21" s="281">
        <v>56</v>
      </c>
      <c r="C21" s="17" t="s">
        <v>478</v>
      </c>
      <c r="D21" s="303">
        <v>18654</v>
      </c>
      <c r="E21" s="303">
        <v>60562</v>
      </c>
      <c r="F21" s="300">
        <v>3.25</v>
      </c>
      <c r="G21" s="304">
        <v>15713</v>
      </c>
      <c r="H21" s="304">
        <v>59687</v>
      </c>
      <c r="I21" s="305">
        <v>3.8</v>
      </c>
      <c r="J21" s="302">
        <v>-0.16</v>
      </c>
      <c r="K21" s="302">
        <v>-0.01</v>
      </c>
      <c r="L21" s="302">
        <v>0.17</v>
      </c>
    </row>
    <row r="22" spans="1:12" ht="15.75">
      <c r="A22" s="281">
        <v>14</v>
      </c>
      <c r="B22" s="281">
        <v>56</v>
      </c>
      <c r="C22" s="17" t="s">
        <v>479</v>
      </c>
      <c r="D22" s="303">
        <v>1356</v>
      </c>
      <c r="E22" s="303">
        <v>6131</v>
      </c>
      <c r="F22" s="300">
        <v>4.52</v>
      </c>
      <c r="G22" s="304">
        <v>1365</v>
      </c>
      <c r="H22" s="304">
        <v>6533</v>
      </c>
      <c r="I22" s="305">
        <v>4.79</v>
      </c>
      <c r="J22" s="302">
        <v>0.01</v>
      </c>
      <c r="K22" s="302">
        <v>0.07</v>
      </c>
      <c r="L22" s="302">
        <v>0.06</v>
      </c>
    </row>
    <row r="23" spans="1:12" ht="15.75">
      <c r="A23" s="281">
        <v>15</v>
      </c>
      <c r="B23" s="281">
        <v>44</v>
      </c>
      <c r="C23" s="17" t="s">
        <v>480</v>
      </c>
      <c r="D23" s="303">
        <v>7537</v>
      </c>
      <c r="E23" s="303">
        <v>20542</v>
      </c>
      <c r="F23" s="300">
        <v>2.73</v>
      </c>
      <c r="G23" s="304">
        <v>7922</v>
      </c>
      <c r="H23" s="304">
        <v>21403</v>
      </c>
      <c r="I23" s="305">
        <v>2.7</v>
      </c>
      <c r="J23" s="302">
        <v>0.05</v>
      </c>
      <c r="K23" s="302">
        <v>0.04</v>
      </c>
      <c r="L23" s="302">
        <v>-0.01</v>
      </c>
    </row>
    <row r="24" spans="1:12" ht="15.75">
      <c r="A24" s="281">
        <v>16</v>
      </c>
      <c r="B24" s="281">
        <v>44</v>
      </c>
      <c r="C24" s="17" t="s">
        <v>481</v>
      </c>
      <c r="D24" s="303">
        <v>1863</v>
      </c>
      <c r="E24" s="303">
        <v>13653</v>
      </c>
      <c r="F24" s="300">
        <v>7.33</v>
      </c>
      <c r="G24" s="304">
        <v>1866</v>
      </c>
      <c r="H24" s="304">
        <v>13423</v>
      </c>
      <c r="I24" s="305">
        <v>7.19</v>
      </c>
      <c r="J24" s="302">
        <v>0</v>
      </c>
      <c r="K24" s="302">
        <v>-0.02</v>
      </c>
      <c r="L24" s="302">
        <v>-0.02</v>
      </c>
    </row>
    <row r="25" spans="3:12" ht="15.75">
      <c r="C25" s="17"/>
      <c r="D25" s="142"/>
      <c r="E25" s="302"/>
      <c r="G25" s="302"/>
      <c r="H25" s="142"/>
      <c r="I25" s="302"/>
      <c r="J25" s="302"/>
      <c r="K25" s="302"/>
      <c r="L25" s="302"/>
    </row>
    <row r="26" spans="3:12" ht="15.75">
      <c r="C26" s="23" t="s">
        <v>234</v>
      </c>
      <c r="D26" s="306">
        <f>SUM(D10:D24)</f>
        <v>93779</v>
      </c>
      <c r="E26" s="306">
        <f>SUM(E10:E24)</f>
        <v>309861</v>
      </c>
      <c r="F26" s="300">
        <f>E26/D26</f>
        <v>3.304161912581708</v>
      </c>
      <c r="G26" s="307">
        <f>SUM(G10:G24)</f>
        <v>88401</v>
      </c>
      <c r="H26" s="307">
        <f>SUM(H10:H24)</f>
        <v>300153</v>
      </c>
      <c r="I26" s="308">
        <f>H26/G26</f>
        <v>3.3953575185801066</v>
      </c>
      <c r="J26" s="302">
        <f>(G26-D26)/D26</f>
        <v>-0.05734759381098114</v>
      </c>
      <c r="K26" s="302">
        <f>(H26-E26)/E26</f>
        <v>-0.03133017707940012</v>
      </c>
      <c r="L26" s="302">
        <f>(I26-F26)/F26</f>
        <v>0.027600223115925564</v>
      </c>
    </row>
    <row r="27" spans="3:12" ht="15.75">
      <c r="C27" s="17"/>
      <c r="D27" s="309">
        <f>D26/(D26+D29)</f>
        <v>0.5124087511474407</v>
      </c>
      <c r="E27" s="309">
        <f>E26/(E26+E29)</f>
        <v>0.4990602184931606</v>
      </c>
      <c r="F27" s="310"/>
      <c r="G27" s="311">
        <f>G26/(G26+G29)</f>
        <v>0.5118523751071172</v>
      </c>
      <c r="H27" s="311">
        <f>H26/(H26+H29)</f>
        <v>0.5026678054662379</v>
      </c>
      <c r="I27" s="302"/>
      <c r="J27" s="302"/>
      <c r="K27" s="302"/>
      <c r="L27" s="302"/>
    </row>
    <row r="28" spans="3:12" ht="15.75">
      <c r="C28" s="17"/>
      <c r="D28" s="142"/>
      <c r="G28" s="302"/>
      <c r="H28" s="142"/>
      <c r="I28" s="302"/>
      <c r="J28" s="302"/>
      <c r="K28" s="302"/>
      <c r="L28" s="302"/>
    </row>
    <row r="29" spans="3:12" ht="15.75">
      <c r="C29" s="17" t="s">
        <v>482</v>
      </c>
      <c r="D29" s="312">
        <f>D35-D26-D32</f>
        <v>89237</v>
      </c>
      <c r="E29" s="312">
        <f>E35-E26-E32</f>
        <v>311028</v>
      </c>
      <c r="F29" s="313">
        <f>E29/D29</f>
        <v>3.4854152425563387</v>
      </c>
      <c r="G29" s="312">
        <f>G35-G26-G32</f>
        <v>84307</v>
      </c>
      <c r="H29" s="312">
        <f>H35-H26-H32</f>
        <v>296967</v>
      </c>
      <c r="I29" s="300">
        <f>H29/G29</f>
        <v>3.5224477208298244</v>
      </c>
      <c r="J29" s="302">
        <f>(G29-D29)/D29</f>
        <v>-0.05524614229523628</v>
      </c>
      <c r="K29" s="302">
        <f>(H29-E29)/E29</f>
        <v>-0.04520814846251785</v>
      </c>
      <c r="L29" s="302">
        <f>(I29-F29)/F29</f>
        <v>0.010624983164509433</v>
      </c>
    </row>
    <row r="30" spans="3:12" ht="15.75">
      <c r="C30" s="17"/>
      <c r="D30" s="314">
        <f>D29/(D29+D26)</f>
        <v>0.48759124885255933</v>
      </c>
      <c r="E30" s="314">
        <f>E29/(E29+E26)</f>
        <v>0.5009397815068394</v>
      </c>
      <c r="F30" s="42"/>
      <c r="G30" s="314">
        <f>G29/(G29+G26)</f>
        <v>0.48814762489288277</v>
      </c>
      <c r="H30" s="314">
        <f>H29/(H29+H26)</f>
        <v>0.49733219453376204</v>
      </c>
      <c r="I30" s="302"/>
      <c r="J30" s="302"/>
      <c r="K30" s="302"/>
      <c r="L30" s="302"/>
    </row>
    <row r="31" spans="3:12" ht="15.75">
      <c r="C31" s="17"/>
      <c r="D31" s="142"/>
      <c r="G31" s="302"/>
      <c r="H31" s="142"/>
      <c r="I31" s="302"/>
      <c r="J31" s="302"/>
      <c r="K31" s="302"/>
      <c r="L31" s="302"/>
    </row>
    <row r="32" spans="3:12" ht="15.75">
      <c r="C32" s="17" t="s">
        <v>483</v>
      </c>
      <c r="D32" s="187">
        <v>1238</v>
      </c>
      <c r="E32" s="315" t="s">
        <v>484</v>
      </c>
      <c r="F32" s="316">
        <v>2.32</v>
      </c>
      <c r="G32" s="315" t="s">
        <v>485</v>
      </c>
      <c r="H32" s="187">
        <v>2691</v>
      </c>
      <c r="I32" s="316">
        <v>2.44</v>
      </c>
      <c r="J32" s="317">
        <v>-0.11</v>
      </c>
      <c r="K32" s="317">
        <v>-0.06</v>
      </c>
      <c r="L32" s="317">
        <v>0.05</v>
      </c>
    </row>
    <row r="33" spans="3:12" ht="15.75">
      <c r="C33" s="17"/>
      <c r="D33" s="142"/>
      <c r="E33" s="318"/>
      <c r="G33" s="318"/>
      <c r="H33" s="142"/>
      <c r="I33" s="302"/>
      <c r="J33" s="302"/>
      <c r="K33" s="302"/>
      <c r="L33" s="302"/>
    </row>
    <row r="34" spans="3:12" ht="14.25">
      <c r="C34"/>
      <c r="D34"/>
      <c r="E34" s="302"/>
      <c r="G34" s="302"/>
      <c r="H34" s="142"/>
      <c r="I34" s="302"/>
      <c r="J34" s="302"/>
      <c r="K34" s="302"/>
      <c r="L34" s="302"/>
    </row>
    <row r="35" spans="3:12" ht="15.75">
      <c r="C35" s="23" t="s">
        <v>486</v>
      </c>
      <c r="D35" s="187">
        <v>184254</v>
      </c>
      <c r="E35" s="315" t="s">
        <v>487</v>
      </c>
      <c r="F35" s="316">
        <v>3.39</v>
      </c>
      <c r="G35" s="315" t="s">
        <v>488</v>
      </c>
      <c r="H35" s="187">
        <v>599811</v>
      </c>
      <c r="I35" s="316">
        <v>3.45</v>
      </c>
      <c r="J35" s="317">
        <v>-0.06</v>
      </c>
      <c r="K35" s="317">
        <v>-0.04</v>
      </c>
      <c r="L35" s="317">
        <v>0.02</v>
      </c>
    </row>
    <row r="36" spans="3:12" ht="15.75">
      <c r="C36" s="17"/>
      <c r="D36" s="187"/>
      <c r="E36" s="315"/>
      <c r="F36" s="316"/>
      <c r="G36" s="315"/>
      <c r="H36" s="187"/>
      <c r="I36" s="317"/>
      <c r="J36" s="317"/>
      <c r="K36" s="317"/>
      <c r="L36" s="317"/>
    </row>
    <row r="37" spans="1:12" ht="15.75">
      <c r="A37" s="282" t="s">
        <v>48</v>
      </c>
      <c r="C37" s="17"/>
      <c r="D37" s="187"/>
      <c r="E37" s="315"/>
      <c r="F37" s="316"/>
      <c r="G37" s="315"/>
      <c r="H37" s="187"/>
      <c r="I37" s="317"/>
      <c r="J37" s="317"/>
      <c r="K37" s="317"/>
      <c r="L37" s="317"/>
    </row>
    <row r="38" spans="3:12" ht="15.75">
      <c r="C38" s="17"/>
      <c r="D38" s="187"/>
      <c r="E38" s="315"/>
      <c r="F38" s="316"/>
      <c r="G38" s="315"/>
      <c r="H38" s="187"/>
      <c r="I38" s="317"/>
      <c r="J38" s="317"/>
      <c r="K38" s="317"/>
      <c r="L38" s="317"/>
    </row>
    <row r="39" spans="3:12" ht="15.75">
      <c r="C39" s="17"/>
      <c r="D39" s="187"/>
      <c r="E39" s="315"/>
      <c r="F39" s="316"/>
      <c r="G39" s="315"/>
      <c r="H39" s="187"/>
      <c r="I39" s="317"/>
      <c r="J39" s="317"/>
      <c r="K39" s="317"/>
      <c r="L39" s="317"/>
    </row>
    <row r="40" spans="3:12" ht="15.75">
      <c r="C40" s="17"/>
      <c r="D40" s="142"/>
      <c r="E40" s="302"/>
      <c r="G40" s="302"/>
      <c r="H40" s="142"/>
      <c r="I40" s="302"/>
      <c r="J40" s="302"/>
      <c r="K40" s="302"/>
      <c r="L40" s="302"/>
    </row>
    <row r="41" spans="2:12" ht="15.75">
      <c r="B41" s="281" t="s">
        <v>489</v>
      </c>
      <c r="C41" s="17" t="s">
        <v>490</v>
      </c>
      <c r="D41" s="142"/>
      <c r="E41" s="302" t="s">
        <v>491</v>
      </c>
      <c r="G41" s="302"/>
      <c r="H41" s="142"/>
      <c r="I41" s="302"/>
      <c r="J41" s="302"/>
      <c r="K41" s="302"/>
      <c r="L41" s="302"/>
    </row>
    <row r="42" spans="2:12" ht="15.75">
      <c r="B42" s="281" t="s">
        <v>489</v>
      </c>
      <c r="C42" s="17" t="s">
        <v>492</v>
      </c>
      <c r="D42" s="142"/>
      <c r="E42" s="302" t="s">
        <v>493</v>
      </c>
      <c r="G42" s="302"/>
      <c r="H42" s="142"/>
      <c r="I42" s="302"/>
      <c r="J42" s="302"/>
      <c r="K42" s="302"/>
      <c r="L42" s="302"/>
    </row>
    <row r="43" spans="2:12" ht="15.75">
      <c r="B43" s="281" t="s">
        <v>489</v>
      </c>
      <c r="C43" s="17" t="s">
        <v>494</v>
      </c>
      <c r="D43" s="142"/>
      <c r="E43" s="302" t="s">
        <v>495</v>
      </c>
      <c r="G43" s="302"/>
      <c r="H43" s="142"/>
      <c r="I43" s="302"/>
      <c r="J43" s="302"/>
      <c r="K43" s="302"/>
      <c r="L43" s="302"/>
    </row>
    <row r="44" spans="2:12" ht="15.75">
      <c r="B44" s="281" t="s">
        <v>489</v>
      </c>
      <c r="C44" s="17" t="s">
        <v>496</v>
      </c>
      <c r="D44" s="142"/>
      <c r="E44" s="302" t="s">
        <v>497</v>
      </c>
      <c r="G44" s="302"/>
      <c r="H44" s="142"/>
      <c r="I44" s="302"/>
      <c r="J44" s="302"/>
      <c r="K44" s="302"/>
      <c r="L44" s="302"/>
    </row>
    <row r="45" spans="2:12" ht="15.75">
      <c r="B45" s="281" t="s">
        <v>489</v>
      </c>
      <c r="C45" s="17" t="s">
        <v>498</v>
      </c>
      <c r="D45" s="142"/>
      <c r="E45" s="302" t="s">
        <v>499</v>
      </c>
      <c r="G45" s="302"/>
      <c r="H45" s="142"/>
      <c r="I45" s="302"/>
      <c r="J45" s="302"/>
      <c r="K45" s="302"/>
      <c r="L45" s="302"/>
    </row>
    <row r="46" spans="2:12" ht="15.75">
      <c r="B46" s="281" t="s">
        <v>489</v>
      </c>
      <c r="C46" s="17" t="s">
        <v>500</v>
      </c>
      <c r="D46" s="142"/>
      <c r="E46" s="302" t="s">
        <v>501</v>
      </c>
      <c r="G46" s="302"/>
      <c r="H46" s="142"/>
      <c r="I46" s="302"/>
      <c r="J46" s="302"/>
      <c r="K46" s="302"/>
      <c r="L46" s="302"/>
    </row>
    <row r="47" spans="2:12" ht="15.75">
      <c r="B47" s="281" t="s">
        <v>489</v>
      </c>
      <c r="C47" s="17" t="s">
        <v>502</v>
      </c>
      <c r="D47" s="142"/>
      <c r="E47" s="302" t="s">
        <v>503</v>
      </c>
      <c r="G47" s="302"/>
      <c r="H47" s="142"/>
      <c r="I47" s="302"/>
      <c r="J47" s="302"/>
      <c r="K47" s="302"/>
      <c r="L47" s="302"/>
    </row>
    <row r="48" spans="2:12" ht="15.75">
      <c r="B48" s="281" t="s">
        <v>504</v>
      </c>
      <c r="C48" s="17" t="s">
        <v>505</v>
      </c>
      <c r="D48" s="142"/>
      <c r="E48" s="302" t="s">
        <v>506</v>
      </c>
      <c r="G48" s="302"/>
      <c r="H48" s="142"/>
      <c r="I48" s="302"/>
      <c r="J48" s="302"/>
      <c r="K48" s="302"/>
      <c r="L48" s="302"/>
    </row>
    <row r="49" spans="2:12" ht="15.75">
      <c r="B49" s="281" t="s">
        <v>504</v>
      </c>
      <c r="C49" s="17" t="s">
        <v>507</v>
      </c>
      <c r="D49" s="142"/>
      <c r="E49" s="302" t="s">
        <v>508</v>
      </c>
      <c r="G49" s="302"/>
      <c r="H49" s="142"/>
      <c r="I49" s="302"/>
      <c r="J49" s="302"/>
      <c r="K49" s="302"/>
      <c r="L49" s="302"/>
    </row>
    <row r="50" spans="2:12" ht="15.75">
      <c r="B50" s="281" t="s">
        <v>504</v>
      </c>
      <c r="C50" s="17" t="s">
        <v>509</v>
      </c>
      <c r="D50" s="142"/>
      <c r="E50" s="302" t="s">
        <v>510</v>
      </c>
      <c r="G50" s="302"/>
      <c r="H50" s="142"/>
      <c r="I50" s="302"/>
      <c r="J50" s="302"/>
      <c r="K50" s="302"/>
      <c r="L50" s="302"/>
    </row>
    <row r="51" spans="2:12" ht="15.75">
      <c r="B51" s="281" t="s">
        <v>504</v>
      </c>
      <c r="C51" s="17" t="s">
        <v>511</v>
      </c>
      <c r="D51" s="142"/>
      <c r="E51" s="302" t="s">
        <v>512</v>
      </c>
      <c r="G51" s="302"/>
      <c r="H51" s="142"/>
      <c r="I51" s="302"/>
      <c r="J51" s="302"/>
      <c r="K51" s="302"/>
      <c r="L51" s="302"/>
    </row>
    <row r="52" spans="2:12" ht="15.75">
      <c r="B52" s="281" t="s">
        <v>504</v>
      </c>
      <c r="C52" s="17" t="s">
        <v>513</v>
      </c>
      <c r="D52" s="142"/>
      <c r="E52" s="302" t="s">
        <v>514</v>
      </c>
      <c r="G52" s="302"/>
      <c r="H52" s="142"/>
      <c r="I52" s="302"/>
      <c r="J52" s="302"/>
      <c r="K52" s="302"/>
      <c r="L52" s="302"/>
    </row>
    <row r="53" spans="2:12" ht="15.75">
      <c r="B53" s="281" t="s">
        <v>504</v>
      </c>
      <c r="C53" s="17" t="s">
        <v>515</v>
      </c>
      <c r="D53" s="142"/>
      <c r="E53" s="302" t="s">
        <v>516</v>
      </c>
      <c r="G53" s="302"/>
      <c r="H53" s="142"/>
      <c r="I53" s="302"/>
      <c r="J53" s="302"/>
      <c r="K53" s="302"/>
      <c r="L53" s="302"/>
    </row>
    <row r="54" spans="2:12" ht="15.75">
      <c r="B54" s="281" t="s">
        <v>504</v>
      </c>
      <c r="C54" s="17" t="s">
        <v>517</v>
      </c>
      <c r="D54" s="142"/>
      <c r="E54" s="302" t="s">
        <v>518</v>
      </c>
      <c r="G54" s="302"/>
      <c r="H54" s="142"/>
      <c r="I54" s="302"/>
      <c r="J54" s="302"/>
      <c r="K54" s="302"/>
      <c r="L54" s="302"/>
    </row>
    <row r="55" spans="2:12" ht="15.75">
      <c r="B55" s="281" t="s">
        <v>519</v>
      </c>
      <c r="C55" s="17" t="s">
        <v>520</v>
      </c>
      <c r="D55" s="142"/>
      <c r="E55" s="302" t="s">
        <v>521</v>
      </c>
      <c r="G55" s="302"/>
      <c r="H55" s="142"/>
      <c r="I55" s="302"/>
      <c r="J55" s="302"/>
      <c r="K55" s="302"/>
      <c r="L55" s="302"/>
    </row>
    <row r="56" spans="2:12" ht="15.75">
      <c r="B56" s="281" t="s">
        <v>519</v>
      </c>
      <c r="C56" s="17" t="s">
        <v>522</v>
      </c>
      <c r="D56" s="142"/>
      <c r="E56" s="302" t="s">
        <v>523</v>
      </c>
      <c r="G56" s="302"/>
      <c r="H56" s="142"/>
      <c r="I56" s="302"/>
      <c r="J56" s="302"/>
      <c r="K56" s="302"/>
      <c r="L56" s="302"/>
    </row>
    <row r="57" spans="2:12" ht="15.75">
      <c r="B57" s="281" t="s">
        <v>519</v>
      </c>
      <c r="C57" s="17" t="s">
        <v>524</v>
      </c>
      <c r="D57" s="142"/>
      <c r="E57" s="302" t="s">
        <v>525</v>
      </c>
      <c r="G57" s="302"/>
      <c r="H57" s="142"/>
      <c r="I57" s="302"/>
      <c r="J57" s="302"/>
      <c r="K57" s="302"/>
      <c r="L57" s="302"/>
    </row>
    <row r="58" spans="2:12" ht="15.75">
      <c r="B58" s="281" t="s">
        <v>519</v>
      </c>
      <c r="C58" s="17" t="s">
        <v>526</v>
      </c>
      <c r="D58" s="142"/>
      <c r="E58" s="302" t="s">
        <v>527</v>
      </c>
      <c r="G58" s="302"/>
      <c r="H58" s="142"/>
      <c r="I58" s="302"/>
      <c r="J58" s="302"/>
      <c r="K58" s="302"/>
      <c r="L58" s="302"/>
    </row>
    <row r="59" spans="2:12" ht="15.75">
      <c r="B59" s="281" t="s">
        <v>528</v>
      </c>
      <c r="C59" s="17" t="s">
        <v>529</v>
      </c>
      <c r="D59" s="142"/>
      <c r="E59" s="302" t="s">
        <v>530</v>
      </c>
      <c r="G59" s="302"/>
      <c r="H59" s="142"/>
      <c r="I59" s="302"/>
      <c r="J59" s="302"/>
      <c r="K59" s="302"/>
      <c r="L59" s="302"/>
    </row>
    <row r="60" spans="2:12" ht="15.75">
      <c r="B60" s="281" t="s">
        <v>528</v>
      </c>
      <c r="C60" s="17" t="s">
        <v>531</v>
      </c>
      <c r="D60" s="142"/>
      <c r="E60" s="302" t="s">
        <v>532</v>
      </c>
      <c r="G60" s="302"/>
      <c r="H60" s="142"/>
      <c r="I60" s="302"/>
      <c r="J60" s="302"/>
      <c r="K60" s="302"/>
      <c r="L60" s="302"/>
    </row>
    <row r="61" spans="3:12" ht="15.75">
      <c r="C61" s="17"/>
      <c r="D61" s="142"/>
      <c r="E61" s="302" t="s">
        <v>533</v>
      </c>
      <c r="G61" s="302"/>
      <c r="H61" s="142"/>
      <c r="I61" s="302"/>
      <c r="J61" s="302"/>
      <c r="K61" s="302"/>
      <c r="L61" s="302"/>
    </row>
    <row r="62" spans="3:12" ht="15.75">
      <c r="C62" s="17"/>
      <c r="D62" s="142"/>
      <c r="E62" s="302"/>
      <c r="G62" s="302"/>
      <c r="H62" s="142"/>
      <c r="I62" s="302"/>
      <c r="J62" s="302"/>
      <c r="K62" s="302"/>
      <c r="L62" s="302"/>
    </row>
    <row r="63" spans="3:12" ht="15.75">
      <c r="C63" s="17"/>
      <c r="D63" s="319"/>
      <c r="E63" s="320"/>
      <c r="H63" s="319"/>
      <c r="I63" s="320"/>
      <c r="J63" s="302"/>
      <c r="K63" s="302"/>
      <c r="L63" s="320"/>
    </row>
    <row r="64" spans="3:12" ht="15.75">
      <c r="C64" s="17"/>
      <c r="D64" s="142"/>
      <c r="E64" s="302"/>
      <c r="G64" s="302"/>
      <c r="H64" s="142"/>
      <c r="I64" s="302"/>
      <c r="J64" s="302"/>
      <c r="K64" s="302"/>
      <c r="L64" s="302"/>
    </row>
    <row r="65" spans="3:12" ht="15.75">
      <c r="C65" s="17" t="s">
        <v>483</v>
      </c>
      <c r="D65" s="142"/>
      <c r="E65" s="302"/>
      <c r="G65" s="302"/>
      <c r="H65" s="142"/>
      <c r="I65" s="302"/>
      <c r="J65" s="302"/>
      <c r="K65" s="302"/>
      <c r="L65" s="302"/>
    </row>
    <row r="66" spans="3:6" ht="14.25">
      <c r="C66"/>
      <c r="D66"/>
      <c r="F66"/>
    </row>
    <row r="67" spans="3:8" ht="14.25">
      <c r="C67"/>
      <c r="D67" s="188"/>
      <c r="H67" s="188"/>
    </row>
    <row r="68" spans="3:6" ht="14.25">
      <c r="C68"/>
      <c r="D68"/>
      <c r="F68"/>
    </row>
    <row r="69" ht="15.75">
      <c r="C69" s="17"/>
    </row>
    <row r="70" ht="15.75">
      <c r="C70" s="17"/>
    </row>
    <row r="71" ht="15.75">
      <c r="C71" s="17"/>
    </row>
    <row r="72" ht="15.75">
      <c r="C72" s="17"/>
    </row>
    <row r="73" ht="15.75">
      <c r="C73" s="17"/>
    </row>
    <row r="74" ht="15.75">
      <c r="C74" s="17"/>
    </row>
    <row r="75" spans="3:4" ht="15.75">
      <c r="C75" s="17"/>
      <c r="D75" s="142"/>
    </row>
    <row r="76" spans="3:4" ht="15.75">
      <c r="C76" s="17"/>
      <c r="D76" s="142"/>
    </row>
    <row r="77" spans="3:4" ht="15.75">
      <c r="C77" s="17"/>
      <c r="D77" s="142"/>
    </row>
    <row r="78" spans="3:4" ht="15.75">
      <c r="C78" s="17"/>
      <c r="D78" s="142"/>
    </row>
    <row r="79" spans="3:4" ht="15.75">
      <c r="C79" s="17"/>
      <c r="D79" s="142"/>
    </row>
    <row r="80" spans="3:4" ht="15.75">
      <c r="C80" s="17"/>
      <c r="D80" s="142"/>
    </row>
    <row r="81" spans="3:4" ht="15.75">
      <c r="C81" s="17"/>
      <c r="D81" s="142"/>
    </row>
    <row r="82" spans="3:4" ht="15.75">
      <c r="C82" s="17"/>
      <c r="D82" s="142"/>
    </row>
    <row r="83" spans="3:4" ht="15.75">
      <c r="C83" s="17"/>
      <c r="D83" s="142"/>
    </row>
    <row r="84" spans="3:4" ht="15.75">
      <c r="C84" s="17"/>
      <c r="D84" s="142"/>
    </row>
    <row r="85" spans="3:4" ht="15.75">
      <c r="C85" s="17"/>
      <c r="D85" s="142"/>
    </row>
    <row r="86" spans="3:4" ht="15.75">
      <c r="C86" s="17"/>
      <c r="D86" s="142"/>
    </row>
    <row r="87" spans="3:4" ht="15.75">
      <c r="C87" s="17"/>
      <c r="D87" s="142"/>
    </row>
    <row r="88" spans="3:4" ht="15.75">
      <c r="C88" s="17"/>
      <c r="D88" s="142"/>
    </row>
    <row r="89" spans="3:4" ht="15.75">
      <c r="C89" s="17"/>
      <c r="D89" s="142"/>
    </row>
    <row r="90" spans="3:4" ht="15.75">
      <c r="C90" s="17"/>
      <c r="D90" s="142"/>
    </row>
    <row r="91" spans="3:4" ht="15.75">
      <c r="C91" s="17"/>
      <c r="D91" s="142"/>
    </row>
    <row r="92" spans="3:4" ht="15.75">
      <c r="C92" s="17"/>
      <c r="D92" s="142"/>
    </row>
    <row r="93" spans="3:4" ht="15.75">
      <c r="C93" s="17"/>
      <c r="D93" s="142"/>
    </row>
    <row r="94" spans="3:4" ht="15.75">
      <c r="C94" s="17"/>
      <c r="D94" s="142"/>
    </row>
    <row r="95" ht="14.25">
      <c r="D95" s="142"/>
    </row>
    <row r="96" ht="14.25">
      <c r="D96" s="142"/>
    </row>
    <row r="97" ht="14.25">
      <c r="D97" s="142"/>
    </row>
    <row r="98" ht="14.25">
      <c r="D98" s="142"/>
    </row>
    <row r="99" ht="14.25">
      <c r="D99" s="142"/>
    </row>
    <row r="100" ht="14.25">
      <c r="D100" s="142"/>
    </row>
    <row r="101" ht="14.25">
      <c r="D101" s="142"/>
    </row>
    <row r="102" ht="14.25">
      <c r="D102" s="142"/>
    </row>
    <row r="103" ht="14.25">
      <c r="D103" s="142"/>
    </row>
    <row r="104" ht="14.25">
      <c r="D104" s="142"/>
    </row>
    <row r="105" ht="14.25">
      <c r="D105" s="142"/>
    </row>
    <row r="106" ht="14.25">
      <c r="D106" s="142"/>
    </row>
    <row r="107" ht="14.25">
      <c r="D107" s="142"/>
    </row>
    <row r="108" ht="14.25">
      <c r="D108" s="142"/>
    </row>
    <row r="109" ht="14.25">
      <c r="D109" s="142"/>
    </row>
  </sheetData>
  <sheetProtection selectLockedCells="1" selectUnlockedCells="1"/>
  <mergeCells count="4">
    <mergeCell ref="A1:F2"/>
    <mergeCell ref="D6:F6"/>
    <mergeCell ref="G6:I6"/>
    <mergeCell ref="J6:L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sheetPr>
    <tabColor indexed="25"/>
  </sheetPr>
  <dimension ref="A1:G3188"/>
  <sheetViews>
    <sheetView workbookViewId="0" topLeftCell="A1">
      <selection activeCell="J82" sqref="J82"/>
    </sheetView>
  </sheetViews>
  <sheetFormatPr defaultColWidth="9.140625" defaultRowHeight="12.75"/>
  <cols>
    <col min="1" max="1" width="10.28125" style="321" customWidth="1"/>
    <col min="2" max="2" width="9.421875" style="321" customWidth="1"/>
    <col min="3" max="3" width="8.00390625" style="322" customWidth="1"/>
    <col min="4" max="4" width="49.00390625" style="322" customWidth="1"/>
    <col min="5" max="5" width="13.57421875" style="323" customWidth="1"/>
    <col min="6" max="6" width="11.421875" style="322" customWidth="1"/>
    <col min="7" max="16384" width="11.421875" style="0" customWidth="1"/>
  </cols>
  <sheetData>
    <row r="1" spans="1:7" ht="25.5" customHeight="1">
      <c r="A1" s="324" t="s">
        <v>534</v>
      </c>
      <c r="B1" s="325" t="s">
        <v>535</v>
      </c>
      <c r="C1" s="326" t="s">
        <v>536</v>
      </c>
      <c r="D1" s="327"/>
      <c r="E1" s="328"/>
      <c r="F1" s="329"/>
      <c r="G1" s="330" t="s">
        <v>537</v>
      </c>
    </row>
    <row r="2" spans="1:6" ht="24.75">
      <c r="A2" s="331" t="s">
        <v>538</v>
      </c>
      <c r="B2" s="332" t="s">
        <v>539</v>
      </c>
      <c r="C2" s="331" t="s">
        <v>540</v>
      </c>
      <c r="D2" s="332" t="s">
        <v>541</v>
      </c>
      <c r="E2" s="333" t="s">
        <v>542</v>
      </c>
      <c r="F2"/>
    </row>
    <row r="3" spans="1:7" ht="14.25">
      <c r="A3" s="321">
        <v>3101</v>
      </c>
      <c r="B3" s="321">
        <v>11086</v>
      </c>
      <c r="C3" s="322" t="s">
        <v>543</v>
      </c>
      <c r="D3" s="322" t="s">
        <v>544</v>
      </c>
      <c r="E3" s="323">
        <v>57.5</v>
      </c>
      <c r="G3" s="11" t="s">
        <v>545</v>
      </c>
    </row>
    <row r="4" spans="1:5" ht="14.25">
      <c r="A4" s="321">
        <v>3105</v>
      </c>
      <c r="B4" s="321">
        <v>20987</v>
      </c>
      <c r="C4" s="322" t="s">
        <v>543</v>
      </c>
      <c r="D4" s="322" t="s">
        <v>546</v>
      </c>
      <c r="E4" s="323">
        <v>31.5</v>
      </c>
    </row>
    <row r="5" spans="1:7" ht="14.25">
      <c r="A5" s="321">
        <v>3106</v>
      </c>
      <c r="B5" s="321">
        <v>20988</v>
      </c>
      <c r="C5" s="322" t="s">
        <v>543</v>
      </c>
      <c r="D5" s="322" t="s">
        <v>547</v>
      </c>
      <c r="E5" s="323">
        <v>17.2</v>
      </c>
      <c r="G5" t="s">
        <v>548</v>
      </c>
    </row>
    <row r="6" spans="1:7" ht="14.25">
      <c r="A6" s="321">
        <v>3113</v>
      </c>
      <c r="B6" s="321">
        <v>20996</v>
      </c>
      <c r="C6" s="322" t="s">
        <v>543</v>
      </c>
      <c r="D6" s="322" t="s">
        <v>549</v>
      </c>
      <c r="E6" s="323">
        <v>16.6</v>
      </c>
      <c r="G6" t="s">
        <v>550</v>
      </c>
    </row>
    <row r="7" spans="1:7" ht="14.25">
      <c r="A7" s="321">
        <v>3110</v>
      </c>
      <c r="B7" s="321">
        <v>20993</v>
      </c>
      <c r="C7" s="322" t="s">
        <v>543</v>
      </c>
      <c r="D7" s="322" t="s">
        <v>551</v>
      </c>
      <c r="E7" s="323">
        <v>16.5</v>
      </c>
      <c r="G7" t="s">
        <v>552</v>
      </c>
    </row>
    <row r="8" spans="1:7" ht="14.25">
      <c r="A8" s="321">
        <v>3103</v>
      </c>
      <c r="B8" s="321">
        <v>20985</v>
      </c>
      <c r="C8" s="322" t="s">
        <v>543</v>
      </c>
      <c r="D8" s="322" t="s">
        <v>553</v>
      </c>
      <c r="E8" s="323">
        <v>15.9</v>
      </c>
      <c r="G8" t="s">
        <v>554</v>
      </c>
    </row>
    <row r="9" spans="1:5" ht="14.25">
      <c r="A9" s="321">
        <v>3102</v>
      </c>
      <c r="B9" s="321">
        <v>20984</v>
      </c>
      <c r="C9" s="322" t="s">
        <v>543</v>
      </c>
      <c r="D9" s="322" t="s">
        <v>555</v>
      </c>
      <c r="E9" s="323">
        <v>14.1</v>
      </c>
    </row>
    <row r="10" spans="1:7" ht="14.25">
      <c r="A10" s="321">
        <v>3112</v>
      </c>
      <c r="B10" s="321">
        <v>20995</v>
      </c>
      <c r="C10" s="322" t="s">
        <v>543</v>
      </c>
      <c r="D10" s="322" t="s">
        <v>556</v>
      </c>
      <c r="E10" s="323">
        <v>13.7</v>
      </c>
      <c r="G10" s="11" t="s">
        <v>557</v>
      </c>
    </row>
    <row r="11" spans="1:7" ht="14.25">
      <c r="A11" s="321">
        <v>3115</v>
      </c>
      <c r="B11" s="321">
        <v>20999</v>
      </c>
      <c r="C11" s="322" t="s">
        <v>543</v>
      </c>
      <c r="D11" s="322" t="s">
        <v>558</v>
      </c>
      <c r="E11" s="323">
        <v>12.3</v>
      </c>
      <c r="G11" t="s">
        <v>559</v>
      </c>
    </row>
    <row r="12" spans="1:5" ht="14.25">
      <c r="A12" s="321">
        <v>3104</v>
      </c>
      <c r="B12" s="321">
        <v>20986</v>
      </c>
      <c r="C12" s="322" t="s">
        <v>543</v>
      </c>
      <c r="D12" s="322" t="s">
        <v>560</v>
      </c>
      <c r="E12" s="323">
        <v>10.3</v>
      </c>
    </row>
    <row r="13" spans="1:7" ht="14.25">
      <c r="A13" s="321">
        <v>3109</v>
      </c>
      <c r="B13" s="321">
        <v>20992</v>
      </c>
      <c r="C13" s="322" t="s">
        <v>543</v>
      </c>
      <c r="D13" s="322" t="s">
        <v>561</v>
      </c>
      <c r="E13" s="323">
        <v>10.1</v>
      </c>
      <c r="G13" t="s">
        <v>562</v>
      </c>
    </row>
    <row r="14" spans="1:5" ht="14.25">
      <c r="A14" s="321">
        <v>3108</v>
      </c>
      <c r="B14" s="321">
        <v>20991</v>
      </c>
      <c r="C14" s="322" t="s">
        <v>543</v>
      </c>
      <c r="D14" s="322" t="s">
        <v>563</v>
      </c>
      <c r="E14" s="323">
        <v>9.51</v>
      </c>
    </row>
    <row r="15" spans="1:7" ht="14.25">
      <c r="A15" s="321">
        <v>3107</v>
      </c>
      <c r="B15" s="321">
        <v>20990</v>
      </c>
      <c r="C15" s="322" t="s">
        <v>543</v>
      </c>
      <c r="D15" s="322" t="s">
        <v>564</v>
      </c>
      <c r="E15" s="323">
        <v>8.38</v>
      </c>
      <c r="G15" t="s">
        <v>565</v>
      </c>
    </row>
    <row r="16" spans="1:7" ht="14.25">
      <c r="A16" s="321">
        <v>3111</v>
      </c>
      <c r="B16" s="321">
        <v>20994</v>
      </c>
      <c r="C16" s="322" t="s">
        <v>543</v>
      </c>
      <c r="D16" s="322" t="s">
        <v>566</v>
      </c>
      <c r="E16" s="323">
        <v>7.41</v>
      </c>
      <c r="G16" t="s">
        <v>567</v>
      </c>
    </row>
    <row r="17" spans="1:5" ht="14.25">
      <c r="A17" s="321">
        <v>3114</v>
      </c>
      <c r="B17" s="321">
        <v>20998</v>
      </c>
      <c r="C17" s="322" t="s">
        <v>543</v>
      </c>
      <c r="D17" s="322" t="s">
        <v>568</v>
      </c>
      <c r="E17" s="323">
        <v>7.22</v>
      </c>
    </row>
    <row r="18" spans="1:5" ht="14.25">
      <c r="A18" s="321">
        <v>3100</v>
      </c>
      <c r="B18" s="321">
        <v>11085</v>
      </c>
      <c r="C18" s="322" t="s">
        <v>543</v>
      </c>
      <c r="D18" s="322" t="s">
        <v>569</v>
      </c>
      <c r="E18" s="323">
        <v>4.36</v>
      </c>
    </row>
    <row r="19" spans="1:5" ht="14.25">
      <c r="A19" s="321">
        <v>3099</v>
      </c>
      <c r="B19" s="321">
        <v>11084</v>
      </c>
      <c r="C19" s="322" t="s">
        <v>543</v>
      </c>
      <c r="D19" s="322" t="s">
        <v>570</v>
      </c>
      <c r="E19" s="323">
        <v>0.54</v>
      </c>
    </row>
    <row r="20" spans="1:5" ht="14.25">
      <c r="A20" s="321">
        <v>3071</v>
      </c>
      <c r="B20" s="321">
        <v>11000</v>
      </c>
      <c r="C20" s="322" t="s">
        <v>543</v>
      </c>
      <c r="D20" s="322" t="s">
        <v>571</v>
      </c>
      <c r="E20" s="323">
        <v>5.31</v>
      </c>
    </row>
    <row r="21" spans="1:5" ht="14.25">
      <c r="A21" s="334">
        <v>1930</v>
      </c>
      <c r="B21" s="334">
        <v>19023</v>
      </c>
      <c r="C21" s="335" t="s">
        <v>543</v>
      </c>
      <c r="D21" s="335" t="s">
        <v>572</v>
      </c>
      <c r="E21" s="336">
        <v>3.25</v>
      </c>
    </row>
    <row r="22" spans="1:5" ht="14.25">
      <c r="A22" s="321">
        <v>373</v>
      </c>
      <c r="B22" s="321">
        <v>20072</v>
      </c>
      <c r="C22" s="322" t="s">
        <v>543</v>
      </c>
      <c r="D22" s="322" t="s">
        <v>573</v>
      </c>
      <c r="E22" s="323">
        <v>5.84</v>
      </c>
    </row>
    <row r="23" spans="1:5" ht="14.25">
      <c r="A23" s="321">
        <v>360</v>
      </c>
      <c r="B23" s="321">
        <v>20052</v>
      </c>
      <c r="C23" s="322" t="s">
        <v>543</v>
      </c>
      <c r="D23" s="322" t="s">
        <v>574</v>
      </c>
      <c r="E23" s="323">
        <v>3.2</v>
      </c>
    </row>
    <row r="24" spans="1:5" ht="14.25">
      <c r="A24" s="321">
        <v>440</v>
      </c>
      <c r="B24" s="321">
        <v>20237</v>
      </c>
      <c r="C24" s="322" t="s">
        <v>543</v>
      </c>
      <c r="D24" s="322" t="s">
        <v>575</v>
      </c>
      <c r="E24" s="323">
        <v>2.65</v>
      </c>
    </row>
    <row r="25" spans="1:5" ht="14.25">
      <c r="A25" s="321">
        <v>451</v>
      </c>
      <c r="B25" s="321">
        <v>20279</v>
      </c>
      <c r="C25" s="322" t="s">
        <v>543</v>
      </c>
      <c r="D25" s="322" t="s">
        <v>576</v>
      </c>
      <c r="E25" s="323">
        <v>2.46</v>
      </c>
    </row>
    <row r="26" spans="1:5" ht="14.25">
      <c r="A26" s="321">
        <v>368</v>
      </c>
      <c r="B26" s="321">
        <v>20061</v>
      </c>
      <c r="C26" s="322" t="s">
        <v>543</v>
      </c>
      <c r="D26" s="322" t="s">
        <v>577</v>
      </c>
      <c r="E26" s="323">
        <v>1.85</v>
      </c>
    </row>
    <row r="27" spans="1:5" ht="14.25">
      <c r="A27" s="321">
        <v>339</v>
      </c>
      <c r="B27" s="321">
        <v>13004</v>
      </c>
      <c r="C27" s="322" t="s">
        <v>543</v>
      </c>
      <c r="D27" s="322" t="s">
        <v>578</v>
      </c>
      <c r="E27" s="323">
        <v>1.56</v>
      </c>
    </row>
    <row r="28" spans="1:5" ht="14.25">
      <c r="A28" s="321">
        <v>363</v>
      </c>
      <c r="B28" s="321">
        <v>20055</v>
      </c>
      <c r="C28" s="322" t="s">
        <v>543</v>
      </c>
      <c r="D28" s="322" t="s">
        <v>579</v>
      </c>
      <c r="E28" s="323">
        <v>1.38</v>
      </c>
    </row>
    <row r="29" spans="1:5" ht="14.25">
      <c r="A29" s="321">
        <v>442</v>
      </c>
      <c r="B29" s="321">
        <v>20239</v>
      </c>
      <c r="C29" s="322" t="s">
        <v>543</v>
      </c>
      <c r="D29" s="322" t="s">
        <v>580</v>
      </c>
      <c r="E29" s="323">
        <v>1.19</v>
      </c>
    </row>
    <row r="30" spans="1:5" ht="14.25">
      <c r="A30" s="321">
        <v>361</v>
      </c>
      <c r="B30" s="321">
        <v>20053</v>
      </c>
      <c r="C30" s="322" t="s">
        <v>543</v>
      </c>
      <c r="D30" s="322" t="s">
        <v>581</v>
      </c>
      <c r="E30" s="323">
        <v>1.12</v>
      </c>
    </row>
    <row r="31" spans="1:5" ht="14.25">
      <c r="A31" s="321">
        <v>353</v>
      </c>
      <c r="B31" s="321">
        <v>20034</v>
      </c>
      <c r="C31" s="322" t="s">
        <v>543</v>
      </c>
      <c r="D31" s="322" t="s">
        <v>582</v>
      </c>
      <c r="E31" s="323">
        <v>1.1</v>
      </c>
    </row>
    <row r="32" spans="1:5" ht="14.25">
      <c r="A32" s="321">
        <v>357</v>
      </c>
      <c r="B32" s="321">
        <v>20044</v>
      </c>
      <c r="C32" s="322" t="s">
        <v>543</v>
      </c>
      <c r="D32" s="322" t="s">
        <v>583</v>
      </c>
      <c r="E32" s="323">
        <v>1</v>
      </c>
    </row>
    <row r="33" spans="1:5" ht="14.25">
      <c r="A33" s="321">
        <v>358</v>
      </c>
      <c r="B33" s="321">
        <v>20045</v>
      </c>
      <c r="C33" s="322" t="s">
        <v>543</v>
      </c>
      <c r="D33" s="322" t="s">
        <v>584</v>
      </c>
      <c r="E33" s="323">
        <v>0.94</v>
      </c>
    </row>
    <row r="34" spans="1:5" ht="14.25">
      <c r="A34" s="321">
        <v>369</v>
      </c>
      <c r="B34" s="321">
        <v>20064</v>
      </c>
      <c r="C34" s="322" t="s">
        <v>543</v>
      </c>
      <c r="D34" s="322" t="s">
        <v>585</v>
      </c>
      <c r="E34" s="323">
        <v>0.76</v>
      </c>
    </row>
    <row r="35" spans="1:5" ht="14.25">
      <c r="A35" s="321">
        <v>341</v>
      </c>
      <c r="B35" s="321">
        <v>20009</v>
      </c>
      <c r="C35" s="322" t="s">
        <v>543</v>
      </c>
      <c r="D35" s="322" t="s">
        <v>586</v>
      </c>
      <c r="E35" s="323">
        <v>0.63</v>
      </c>
    </row>
    <row r="36" spans="1:5" ht="14.25">
      <c r="A36" s="321">
        <v>716</v>
      </c>
      <c r="B36" s="321">
        <v>20534</v>
      </c>
      <c r="C36" s="322" t="s">
        <v>543</v>
      </c>
      <c r="D36" s="322" t="s">
        <v>587</v>
      </c>
      <c r="E36" s="336">
        <v>36.2</v>
      </c>
    </row>
    <row r="37" spans="1:5" ht="14.25">
      <c r="A37" s="321">
        <v>724</v>
      </c>
      <c r="B37" s="321">
        <v>20518</v>
      </c>
      <c r="C37" s="322" t="s">
        <v>543</v>
      </c>
      <c r="D37" s="322" t="s">
        <v>588</v>
      </c>
      <c r="E37" s="323">
        <v>26.1</v>
      </c>
    </row>
    <row r="38" spans="1:5" ht="14.25">
      <c r="A38" s="321">
        <v>721</v>
      </c>
      <c r="B38" s="321">
        <v>20504</v>
      </c>
      <c r="C38" s="322" t="s">
        <v>543</v>
      </c>
      <c r="D38" s="322" t="s">
        <v>589</v>
      </c>
      <c r="E38" s="323">
        <v>25.4</v>
      </c>
    </row>
    <row r="39" spans="1:5" ht="14.25">
      <c r="A39" s="321">
        <v>722</v>
      </c>
      <c r="B39" s="321">
        <v>20515</v>
      </c>
      <c r="C39" s="322" t="s">
        <v>543</v>
      </c>
      <c r="D39" s="322" t="s">
        <v>590</v>
      </c>
      <c r="E39" s="323">
        <v>22.8</v>
      </c>
    </row>
    <row r="40" spans="1:5" ht="14.25">
      <c r="A40" s="321">
        <v>720</v>
      </c>
      <c r="B40" s="321">
        <v>20501</v>
      </c>
      <c r="C40" s="322" t="s">
        <v>543</v>
      </c>
      <c r="D40" s="322" t="s">
        <v>591</v>
      </c>
      <c r="E40" s="323">
        <v>19.1</v>
      </c>
    </row>
    <row r="41" spans="1:5" ht="14.25">
      <c r="A41" s="321">
        <v>728</v>
      </c>
      <c r="B41" s="321">
        <v>20539</v>
      </c>
      <c r="C41" s="322" t="s">
        <v>543</v>
      </c>
      <c r="D41" s="322" t="s">
        <v>592</v>
      </c>
      <c r="E41" s="323">
        <v>19.1</v>
      </c>
    </row>
    <row r="42" spans="1:5" ht="14.25">
      <c r="A42" s="321">
        <v>719</v>
      </c>
      <c r="B42" s="321">
        <v>20541</v>
      </c>
      <c r="C42" s="322" t="s">
        <v>543</v>
      </c>
      <c r="D42" s="322" t="s">
        <v>593</v>
      </c>
      <c r="E42" s="323">
        <v>14.9</v>
      </c>
    </row>
    <row r="43" spans="1:5" ht="14.25">
      <c r="A43" s="321">
        <v>718</v>
      </c>
      <c r="B43" s="321">
        <v>20537</v>
      </c>
      <c r="C43" s="322" t="s">
        <v>543</v>
      </c>
      <c r="D43" s="322" t="s">
        <v>594</v>
      </c>
      <c r="E43" s="323">
        <v>9.32</v>
      </c>
    </row>
    <row r="44" spans="1:5" ht="14.25">
      <c r="A44" s="321">
        <v>715</v>
      </c>
      <c r="B44" s="321">
        <v>20521</v>
      </c>
      <c r="C44" s="322" t="s">
        <v>543</v>
      </c>
      <c r="D44" s="322" t="s">
        <v>595</v>
      </c>
      <c r="E44" s="323">
        <v>8.86</v>
      </c>
    </row>
    <row r="45" spans="1:5" ht="14.25">
      <c r="A45" s="321">
        <v>717</v>
      </c>
      <c r="B45" s="321">
        <v>20536</v>
      </c>
      <c r="C45" s="322" t="s">
        <v>543</v>
      </c>
      <c r="D45" s="322" t="s">
        <v>596</v>
      </c>
      <c r="E45" s="323">
        <v>7.5</v>
      </c>
    </row>
    <row r="46" spans="1:5" ht="14.25">
      <c r="A46" s="321">
        <v>714</v>
      </c>
      <c r="B46" s="321">
        <v>20517</v>
      </c>
      <c r="C46" s="322" t="s">
        <v>543</v>
      </c>
      <c r="D46" s="322" t="s">
        <v>597</v>
      </c>
      <c r="E46" s="323">
        <v>6.76</v>
      </c>
    </row>
    <row r="47" spans="1:5" ht="14.25">
      <c r="A47" s="321">
        <v>1819</v>
      </c>
      <c r="B47" s="321">
        <v>10001</v>
      </c>
      <c r="C47" s="322" t="s">
        <v>543</v>
      </c>
      <c r="D47" s="322" t="s">
        <v>598</v>
      </c>
      <c r="E47" s="323">
        <v>14.4</v>
      </c>
    </row>
    <row r="48" spans="1:5" ht="14.25">
      <c r="A48" s="321">
        <v>1834</v>
      </c>
      <c r="B48" s="321">
        <v>10035</v>
      </c>
      <c r="C48" s="322" t="s">
        <v>543</v>
      </c>
      <c r="D48" s="322" t="s">
        <v>599</v>
      </c>
      <c r="E48" s="323">
        <v>8.64</v>
      </c>
    </row>
    <row r="49" spans="1:5" ht="14.25">
      <c r="A49" s="321">
        <v>1823</v>
      </c>
      <c r="B49" s="321">
        <v>10011</v>
      </c>
      <c r="C49" s="322" t="s">
        <v>543</v>
      </c>
      <c r="D49" s="322" t="s">
        <v>600</v>
      </c>
      <c r="E49" s="323">
        <v>8.64</v>
      </c>
    </row>
    <row r="50" spans="1:5" ht="14.25">
      <c r="A50" s="321">
        <v>1910</v>
      </c>
      <c r="B50" s="321">
        <v>22002</v>
      </c>
      <c r="C50" s="322" t="s">
        <v>543</v>
      </c>
      <c r="D50" s="322" t="s">
        <v>601</v>
      </c>
      <c r="E50" s="323">
        <v>15.5</v>
      </c>
    </row>
    <row r="51" spans="1:5" ht="14.25">
      <c r="A51" s="321">
        <v>1908</v>
      </c>
      <c r="B51" s="321">
        <v>22000</v>
      </c>
      <c r="C51" s="322" t="s">
        <v>543</v>
      </c>
      <c r="D51" s="322" t="s">
        <v>602</v>
      </c>
      <c r="E51" s="323">
        <v>12.7</v>
      </c>
    </row>
    <row r="52" spans="1:5" ht="14.25">
      <c r="A52" s="321">
        <v>1909</v>
      </c>
      <c r="B52" s="321">
        <v>22001</v>
      </c>
      <c r="C52" s="322" t="s">
        <v>543</v>
      </c>
      <c r="D52" s="322" t="s">
        <v>603</v>
      </c>
      <c r="E52" s="323">
        <v>10.8</v>
      </c>
    </row>
    <row r="53" spans="1:5" ht="14.25">
      <c r="A53" s="321">
        <v>998</v>
      </c>
      <c r="B53" s="321">
        <v>9310</v>
      </c>
      <c r="C53" s="322" t="s">
        <v>543</v>
      </c>
      <c r="D53" s="322" t="s">
        <v>604</v>
      </c>
      <c r="E53" s="336">
        <v>18.1</v>
      </c>
    </row>
    <row r="54" spans="1:5" ht="14.25">
      <c r="A54" s="321">
        <v>1002</v>
      </c>
      <c r="B54" s="321">
        <v>9340</v>
      </c>
      <c r="C54" s="322" t="s">
        <v>543</v>
      </c>
      <c r="D54" s="322" t="s">
        <v>605</v>
      </c>
      <c r="E54" s="323">
        <v>14.1</v>
      </c>
    </row>
    <row r="55" spans="1:5" ht="14.25">
      <c r="A55" s="321">
        <v>999</v>
      </c>
      <c r="B55" s="321">
        <v>9320</v>
      </c>
      <c r="C55" s="322" t="s">
        <v>543</v>
      </c>
      <c r="D55" s="322" t="s">
        <v>606</v>
      </c>
      <c r="E55" s="336">
        <v>13.4</v>
      </c>
    </row>
    <row r="56" spans="1:5" ht="14.25">
      <c r="A56" s="321">
        <v>987</v>
      </c>
      <c r="B56" s="321">
        <v>9060</v>
      </c>
      <c r="C56" s="322" t="s">
        <v>543</v>
      </c>
      <c r="D56" s="322" t="s">
        <v>607</v>
      </c>
      <c r="E56" s="336">
        <v>13</v>
      </c>
    </row>
    <row r="57" spans="1:5" ht="14.25">
      <c r="A57" s="321">
        <v>1005</v>
      </c>
      <c r="B57" s="321">
        <v>9380</v>
      </c>
      <c r="C57" s="322" t="s">
        <v>543</v>
      </c>
      <c r="D57" s="322" t="s">
        <v>608</v>
      </c>
      <c r="E57" s="323">
        <v>12.9</v>
      </c>
    </row>
    <row r="58" spans="1:5" ht="14.25">
      <c r="A58" s="321">
        <v>1001</v>
      </c>
      <c r="B58" s="321">
        <v>9330</v>
      </c>
      <c r="C58" s="322" t="s">
        <v>543</v>
      </c>
      <c r="D58" s="322" t="s">
        <v>609</v>
      </c>
      <c r="E58" s="323">
        <v>11.8</v>
      </c>
    </row>
    <row r="59" spans="1:5" ht="14.25">
      <c r="A59" s="321">
        <v>1004</v>
      </c>
      <c r="B59" s="321">
        <v>9360</v>
      </c>
      <c r="C59" s="322" t="s">
        <v>543</v>
      </c>
      <c r="D59" s="322" t="s">
        <v>610</v>
      </c>
      <c r="E59" s="336">
        <v>10.6</v>
      </c>
    </row>
    <row r="60" spans="1:5" ht="14.25">
      <c r="A60" s="321">
        <v>1006</v>
      </c>
      <c r="B60" s="321">
        <v>9390</v>
      </c>
      <c r="C60" s="322" t="s">
        <v>543</v>
      </c>
      <c r="D60" s="322" t="s">
        <v>611</v>
      </c>
      <c r="E60" s="336">
        <v>10.5</v>
      </c>
    </row>
    <row r="61" spans="1:5" ht="14.25">
      <c r="A61" s="321">
        <v>997</v>
      </c>
      <c r="B61" s="321">
        <v>9200</v>
      </c>
      <c r="C61" s="322" t="s">
        <v>543</v>
      </c>
      <c r="D61" s="322" t="s">
        <v>612</v>
      </c>
      <c r="E61" s="336">
        <v>8.1</v>
      </c>
    </row>
    <row r="62" spans="1:5" ht="14.25">
      <c r="A62" s="321">
        <v>953</v>
      </c>
      <c r="B62" s="321">
        <v>9081</v>
      </c>
      <c r="C62" s="322" t="s">
        <v>543</v>
      </c>
      <c r="D62" s="322" t="s">
        <v>613</v>
      </c>
      <c r="E62" s="323">
        <v>5.94</v>
      </c>
    </row>
    <row r="63" spans="1:5" ht="14.25">
      <c r="A63" s="321">
        <v>963</v>
      </c>
      <c r="B63" s="321">
        <v>9313</v>
      </c>
      <c r="C63" s="322" t="s">
        <v>543</v>
      </c>
      <c r="D63" s="322" t="s">
        <v>614</v>
      </c>
      <c r="E63" s="323">
        <v>2.72</v>
      </c>
    </row>
    <row r="64" spans="1:5" ht="14.25">
      <c r="A64" s="337">
        <v>1729</v>
      </c>
      <c r="B64" s="337">
        <v>26102</v>
      </c>
      <c r="C64" s="338" t="s">
        <v>543</v>
      </c>
      <c r="D64" s="338" t="s">
        <v>615</v>
      </c>
      <c r="E64" s="339">
        <v>22.1</v>
      </c>
    </row>
    <row r="65" spans="1:5" ht="14.25">
      <c r="A65" s="337">
        <v>1694</v>
      </c>
      <c r="B65" s="337">
        <v>26036</v>
      </c>
      <c r="C65" s="338" t="s">
        <v>543</v>
      </c>
      <c r="D65" s="338" t="s">
        <v>616</v>
      </c>
      <c r="E65" s="339">
        <v>20.5</v>
      </c>
    </row>
    <row r="66" spans="1:5" ht="14.25">
      <c r="A66" s="337">
        <v>1698</v>
      </c>
      <c r="B66" s="337">
        <v>26047</v>
      </c>
      <c r="C66" s="338" t="s">
        <v>543</v>
      </c>
      <c r="D66" s="338" t="s">
        <v>617</v>
      </c>
      <c r="E66" s="339">
        <v>19.8</v>
      </c>
    </row>
    <row r="67" spans="1:5" ht="14.25">
      <c r="A67" s="337">
        <v>1711</v>
      </c>
      <c r="B67" s="337">
        <v>26072</v>
      </c>
      <c r="C67" s="338" t="s">
        <v>543</v>
      </c>
      <c r="D67" s="338" t="s">
        <v>618</v>
      </c>
      <c r="E67" s="339">
        <v>19.1</v>
      </c>
    </row>
    <row r="68" spans="1:5" ht="14.25">
      <c r="A68" s="337">
        <v>1696</v>
      </c>
      <c r="B68" s="337">
        <v>26043</v>
      </c>
      <c r="C68" s="338" t="s">
        <v>543</v>
      </c>
      <c r="D68" s="338" t="s">
        <v>619</v>
      </c>
      <c r="E68" s="339">
        <v>18.1</v>
      </c>
    </row>
    <row r="69" spans="1:6" ht="14.25">
      <c r="A69" s="337">
        <v>1700</v>
      </c>
      <c r="B69" s="337">
        <v>26051</v>
      </c>
      <c r="C69" s="338" t="s">
        <v>543</v>
      </c>
      <c r="D69" s="338" t="s">
        <v>620</v>
      </c>
      <c r="E69" s="339">
        <v>18.1</v>
      </c>
      <c r="F69" s="340">
        <f>SUM(E64:E74)/11</f>
        <v>18.527272727272727</v>
      </c>
    </row>
    <row r="70" spans="1:5" ht="14.25">
      <c r="A70" s="337">
        <v>1705</v>
      </c>
      <c r="B70" s="337">
        <v>26058</v>
      </c>
      <c r="C70" s="338" t="s">
        <v>543</v>
      </c>
      <c r="D70" s="338" t="s">
        <v>621</v>
      </c>
      <c r="E70" s="339">
        <v>18</v>
      </c>
    </row>
    <row r="71" spans="1:5" ht="14.25">
      <c r="A71" s="337">
        <v>1692</v>
      </c>
      <c r="B71" s="337">
        <v>26011</v>
      </c>
      <c r="C71" s="338" t="s">
        <v>543</v>
      </c>
      <c r="D71" s="338" t="s">
        <v>622</v>
      </c>
      <c r="E71" s="339">
        <v>17.7</v>
      </c>
    </row>
    <row r="72" spans="1:5" ht="14.25">
      <c r="A72" s="337">
        <v>1742</v>
      </c>
      <c r="B72" s="337">
        <v>26129</v>
      </c>
      <c r="C72" s="338" t="s">
        <v>543</v>
      </c>
      <c r="D72" s="338" t="s">
        <v>623</v>
      </c>
      <c r="E72" s="339">
        <v>17.7</v>
      </c>
    </row>
    <row r="73" spans="1:5" ht="14.25">
      <c r="A73" s="337">
        <v>1697</v>
      </c>
      <c r="B73" s="337">
        <v>26044</v>
      </c>
      <c r="C73" s="338" t="s">
        <v>543</v>
      </c>
      <c r="D73" s="338" t="s">
        <v>624</v>
      </c>
      <c r="E73" s="339">
        <v>17.6</v>
      </c>
    </row>
    <row r="74" spans="1:5" ht="14.25">
      <c r="A74" s="337">
        <v>1693</v>
      </c>
      <c r="B74" s="337">
        <v>26018</v>
      </c>
      <c r="C74" s="338" t="s">
        <v>543</v>
      </c>
      <c r="D74" s="338" t="s">
        <v>625</v>
      </c>
      <c r="E74" s="339">
        <v>15.1</v>
      </c>
    </row>
    <row r="75" spans="1:5" ht="14.25">
      <c r="A75" s="321">
        <v>647</v>
      </c>
      <c r="B75" s="321">
        <v>4008</v>
      </c>
      <c r="C75" s="322" t="s">
        <v>543</v>
      </c>
      <c r="D75" s="322" t="s">
        <v>626</v>
      </c>
      <c r="E75" s="323">
        <v>2.16</v>
      </c>
    </row>
    <row r="76" spans="1:5" ht="14.25">
      <c r="A76" s="321">
        <v>1359</v>
      </c>
      <c r="B76" s="321">
        <v>21001</v>
      </c>
      <c r="C76" s="322" t="s">
        <v>543</v>
      </c>
      <c r="D76" s="322" t="s">
        <v>627</v>
      </c>
      <c r="E76" s="341">
        <v>20.6</v>
      </c>
    </row>
    <row r="77" spans="1:5" ht="14.25">
      <c r="A77" s="321">
        <v>1277</v>
      </c>
      <c r="B77" s="321">
        <v>6003</v>
      </c>
      <c r="C77" s="322" t="s">
        <v>543</v>
      </c>
      <c r="D77" s="322" t="s">
        <v>628</v>
      </c>
      <c r="E77" s="341">
        <v>19</v>
      </c>
    </row>
    <row r="78" spans="1:5" ht="14.25">
      <c r="A78" s="321">
        <v>1275</v>
      </c>
      <c r="B78" s="321">
        <v>6001</v>
      </c>
      <c r="C78" s="322" t="s">
        <v>543</v>
      </c>
      <c r="D78" s="322" t="s">
        <v>629</v>
      </c>
      <c r="E78" s="341">
        <v>18.7</v>
      </c>
    </row>
    <row r="79" spans="1:5" ht="14.25">
      <c r="A79" s="321">
        <v>1307</v>
      </c>
      <c r="B79" s="321">
        <v>6536</v>
      </c>
      <c r="C79" s="322" t="s">
        <v>543</v>
      </c>
      <c r="D79" s="322" t="s">
        <v>630</v>
      </c>
      <c r="E79" s="341">
        <v>18.2</v>
      </c>
    </row>
    <row r="80" spans="1:5" ht="14.25">
      <c r="A80" s="321">
        <v>1337</v>
      </c>
      <c r="B80" s="321">
        <v>36002</v>
      </c>
      <c r="C80" s="322" t="s">
        <v>543</v>
      </c>
      <c r="D80" s="322" t="s">
        <v>631</v>
      </c>
      <c r="E80" s="341">
        <v>17.3</v>
      </c>
    </row>
    <row r="81" spans="1:5" ht="14.25">
      <c r="A81" s="321">
        <v>1315</v>
      </c>
      <c r="B81" s="321">
        <v>28002</v>
      </c>
      <c r="C81" s="322" t="s">
        <v>543</v>
      </c>
      <c r="D81" s="322" t="s">
        <v>632</v>
      </c>
      <c r="E81" s="341">
        <v>17</v>
      </c>
    </row>
    <row r="82" spans="1:5" ht="14.25">
      <c r="A82" s="321">
        <v>1099</v>
      </c>
      <c r="B82" s="321">
        <v>9311</v>
      </c>
      <c r="C82" s="322" t="s">
        <v>543</v>
      </c>
      <c r="D82" s="322" t="s">
        <v>633</v>
      </c>
      <c r="E82" s="323">
        <v>14.2</v>
      </c>
    </row>
    <row r="83" spans="1:5" ht="14.25">
      <c r="A83" s="321">
        <v>1820</v>
      </c>
      <c r="B83" s="321">
        <v>10003</v>
      </c>
      <c r="C83" s="322" t="s">
        <v>543</v>
      </c>
      <c r="D83" s="322" t="s">
        <v>634</v>
      </c>
      <c r="E83" s="323">
        <v>17</v>
      </c>
    </row>
    <row r="84" spans="1:5" ht="14.25">
      <c r="A84" s="321">
        <v>2871</v>
      </c>
      <c r="B84" s="321">
        <v>16415</v>
      </c>
      <c r="C84" s="322" t="s">
        <v>635</v>
      </c>
      <c r="D84" s="322" t="s">
        <v>636</v>
      </c>
      <c r="E84" s="323" t="s">
        <v>637</v>
      </c>
    </row>
    <row r="85" spans="1:5" ht="14.25">
      <c r="A85" s="321">
        <v>2873</v>
      </c>
      <c r="B85" s="321">
        <v>16713</v>
      </c>
      <c r="C85" s="322" t="s">
        <v>635</v>
      </c>
      <c r="D85" s="322" t="s">
        <v>638</v>
      </c>
      <c r="E85" s="323" t="s">
        <v>637</v>
      </c>
    </row>
    <row r="86" spans="1:5" ht="14.25">
      <c r="A86" s="321">
        <v>2867</v>
      </c>
      <c r="B86" s="321">
        <v>16411</v>
      </c>
      <c r="C86" s="322" t="s">
        <v>635</v>
      </c>
      <c r="D86" s="322" t="s">
        <v>639</v>
      </c>
      <c r="E86" s="323">
        <v>0.9</v>
      </c>
    </row>
    <row r="87" spans="1:5" ht="14.25">
      <c r="A87" s="321">
        <v>2869</v>
      </c>
      <c r="B87" s="321">
        <v>16413</v>
      </c>
      <c r="C87" s="322" t="s">
        <v>635</v>
      </c>
      <c r="D87" s="322" t="s">
        <v>640</v>
      </c>
      <c r="E87" s="323">
        <v>0.73</v>
      </c>
    </row>
    <row r="88" spans="1:5" ht="14.25">
      <c r="A88" s="321">
        <v>2863</v>
      </c>
      <c r="B88" s="321">
        <v>16402</v>
      </c>
      <c r="C88" s="322" t="s">
        <v>635</v>
      </c>
      <c r="D88" s="322" t="s">
        <v>641</v>
      </c>
      <c r="E88" s="323">
        <v>0.72</v>
      </c>
    </row>
    <row r="89" spans="1:5" ht="14.25">
      <c r="A89" s="321">
        <v>2865</v>
      </c>
      <c r="B89" s="321">
        <v>16404</v>
      </c>
      <c r="C89" s="322" t="s">
        <v>635</v>
      </c>
      <c r="D89" s="322" t="s">
        <v>642</v>
      </c>
      <c r="E89" s="323">
        <v>0.7</v>
      </c>
    </row>
    <row r="90" spans="1:5" ht="14.25">
      <c r="A90" s="321">
        <v>2861</v>
      </c>
      <c r="B90" s="321">
        <v>16400</v>
      </c>
      <c r="C90" s="322" t="s">
        <v>635</v>
      </c>
      <c r="D90" s="322" t="s">
        <v>643</v>
      </c>
      <c r="E90" s="323">
        <v>0.69</v>
      </c>
    </row>
    <row r="91" spans="1:5" ht="14.25">
      <c r="A91" s="321">
        <v>2870</v>
      </c>
      <c r="B91" s="321">
        <v>16414</v>
      </c>
      <c r="C91" s="322" t="s">
        <v>635</v>
      </c>
      <c r="D91" s="322" t="s">
        <v>644</v>
      </c>
      <c r="E91" s="323">
        <v>0.68</v>
      </c>
    </row>
    <row r="92" spans="1:5" ht="14.25">
      <c r="A92" s="321">
        <v>2866</v>
      </c>
      <c r="B92" s="321">
        <v>16410</v>
      </c>
      <c r="C92" s="322" t="s">
        <v>635</v>
      </c>
      <c r="D92" s="322" t="s">
        <v>645</v>
      </c>
      <c r="E92" s="323">
        <v>0.56</v>
      </c>
    </row>
    <row r="93" spans="1:5" ht="14.25">
      <c r="A93" s="321">
        <v>2864</v>
      </c>
      <c r="B93" s="321">
        <v>16403</v>
      </c>
      <c r="C93" s="322" t="s">
        <v>635</v>
      </c>
      <c r="D93" s="322" t="s">
        <v>646</v>
      </c>
      <c r="E93" s="323">
        <v>0.5</v>
      </c>
    </row>
    <row r="94" spans="1:5" ht="14.25">
      <c r="A94" s="321">
        <v>2872</v>
      </c>
      <c r="B94" s="321">
        <v>16712</v>
      </c>
      <c r="C94" s="322" t="s">
        <v>635</v>
      </c>
      <c r="D94" s="322" t="s">
        <v>647</v>
      </c>
      <c r="E94" s="323">
        <v>0.4</v>
      </c>
    </row>
    <row r="95" spans="1:5" ht="14.25">
      <c r="A95" s="321">
        <v>2868</v>
      </c>
      <c r="B95" s="321">
        <v>16412</v>
      </c>
      <c r="C95" s="322" t="s">
        <v>635</v>
      </c>
      <c r="D95" s="322" t="s">
        <v>648</v>
      </c>
      <c r="E95" s="323">
        <v>0.33</v>
      </c>
    </row>
    <row r="96" spans="1:5" ht="14.25">
      <c r="A96" s="321">
        <v>2862</v>
      </c>
      <c r="B96" s="321">
        <v>16401</v>
      </c>
      <c r="C96" s="322" t="s">
        <v>635</v>
      </c>
      <c r="D96" s="322" t="s">
        <v>649</v>
      </c>
      <c r="E96" s="323">
        <v>0.27</v>
      </c>
    </row>
    <row r="97" spans="1:5" ht="14.25">
      <c r="A97" s="321">
        <v>839</v>
      </c>
      <c r="B97" s="321">
        <v>13717</v>
      </c>
      <c r="C97" s="322" t="s">
        <v>635</v>
      </c>
      <c r="D97" s="322" t="s">
        <v>650</v>
      </c>
      <c r="E97" s="323" t="s">
        <v>637</v>
      </c>
    </row>
    <row r="98" spans="1:5" ht="14.25">
      <c r="A98" s="321">
        <v>838</v>
      </c>
      <c r="B98" s="321">
        <v>13716</v>
      </c>
      <c r="C98" s="322" t="s">
        <v>635</v>
      </c>
      <c r="D98" s="322" t="s">
        <v>651</v>
      </c>
      <c r="E98" s="323" t="s">
        <v>637</v>
      </c>
    </row>
    <row r="99" spans="1:5" ht="14.25">
      <c r="A99" s="321">
        <v>840</v>
      </c>
      <c r="B99" s="321">
        <v>13718</v>
      </c>
      <c r="C99" s="322" t="s">
        <v>635</v>
      </c>
      <c r="D99" s="322" t="s">
        <v>652</v>
      </c>
      <c r="E99" s="323" t="s">
        <v>637</v>
      </c>
    </row>
    <row r="100" spans="1:5" ht="14.25">
      <c r="A100" s="321">
        <v>841</v>
      </c>
      <c r="B100" s="321">
        <v>13719</v>
      </c>
      <c r="C100" s="322" t="s">
        <v>635</v>
      </c>
      <c r="D100" s="322" t="s">
        <v>653</v>
      </c>
      <c r="E100" s="323" t="s">
        <v>637</v>
      </c>
    </row>
    <row r="101" spans="1:5" ht="14.25">
      <c r="A101" s="321">
        <v>732</v>
      </c>
      <c r="B101" s="321">
        <v>13002</v>
      </c>
      <c r="C101" s="322" t="s">
        <v>635</v>
      </c>
      <c r="D101" s="322" t="s">
        <v>654</v>
      </c>
      <c r="E101" s="323" t="s">
        <v>637</v>
      </c>
    </row>
    <row r="102" spans="1:5" ht="14.25">
      <c r="A102" s="321">
        <v>855</v>
      </c>
      <c r="B102" s="321">
        <v>13178</v>
      </c>
      <c r="C102" s="322" t="s">
        <v>635</v>
      </c>
      <c r="D102" s="322" t="s">
        <v>655</v>
      </c>
      <c r="E102" s="323" t="s">
        <v>637</v>
      </c>
    </row>
    <row r="103" spans="1:5" ht="14.25">
      <c r="A103" s="321">
        <v>736</v>
      </c>
      <c r="B103" s="321">
        <v>13009</v>
      </c>
      <c r="C103" s="322" t="s">
        <v>635</v>
      </c>
      <c r="D103" s="322" t="s">
        <v>656</v>
      </c>
      <c r="E103" s="323" t="s">
        <v>637</v>
      </c>
    </row>
    <row r="104" spans="1:5" ht="14.25">
      <c r="A104" s="321">
        <v>819</v>
      </c>
      <c r="B104" s="321">
        <v>13151</v>
      </c>
      <c r="C104" s="322" t="s">
        <v>635</v>
      </c>
      <c r="D104" s="322" t="s">
        <v>657</v>
      </c>
      <c r="E104" s="323" t="s">
        <v>637</v>
      </c>
    </row>
    <row r="105" spans="1:5" ht="14.25">
      <c r="A105" s="321">
        <v>815</v>
      </c>
      <c r="B105" s="321">
        <v>13108</v>
      </c>
      <c r="C105" s="322" t="s">
        <v>635</v>
      </c>
      <c r="D105" s="322" t="s">
        <v>658</v>
      </c>
      <c r="E105" s="323" t="s">
        <v>637</v>
      </c>
    </row>
    <row r="106" spans="1:5" ht="14.25">
      <c r="A106" s="321">
        <v>816</v>
      </c>
      <c r="B106" s="321">
        <v>13109</v>
      </c>
      <c r="C106" s="322" t="s">
        <v>635</v>
      </c>
      <c r="D106" s="322" t="s">
        <v>659</v>
      </c>
      <c r="E106" s="323" t="s">
        <v>637</v>
      </c>
    </row>
    <row r="107" spans="1:5" ht="14.25">
      <c r="A107" s="321">
        <v>832</v>
      </c>
      <c r="B107" s="321">
        <v>13708</v>
      </c>
      <c r="C107" s="322" t="s">
        <v>635</v>
      </c>
      <c r="D107" s="322" t="s">
        <v>660</v>
      </c>
      <c r="E107" s="323" t="s">
        <v>637</v>
      </c>
    </row>
    <row r="108" spans="1:5" ht="14.25">
      <c r="A108" s="321">
        <v>833</v>
      </c>
      <c r="B108" s="321">
        <v>13709</v>
      </c>
      <c r="C108" s="322" t="s">
        <v>635</v>
      </c>
      <c r="D108" s="322" t="s">
        <v>661</v>
      </c>
      <c r="E108" s="323" t="s">
        <v>637</v>
      </c>
    </row>
    <row r="109" spans="1:5" ht="14.25">
      <c r="A109" s="321">
        <v>830</v>
      </c>
      <c r="B109" s="321">
        <v>13706</v>
      </c>
      <c r="C109" s="322" t="s">
        <v>635</v>
      </c>
      <c r="D109" s="322" t="s">
        <v>662</v>
      </c>
      <c r="E109" s="323" t="s">
        <v>637</v>
      </c>
    </row>
    <row r="110" spans="1:5" ht="14.25">
      <c r="A110" s="321">
        <v>831</v>
      </c>
      <c r="B110" s="321">
        <v>13707</v>
      </c>
      <c r="C110" s="322" t="s">
        <v>635</v>
      </c>
      <c r="D110" s="322" t="s">
        <v>663</v>
      </c>
      <c r="E110" s="323" t="s">
        <v>637</v>
      </c>
    </row>
    <row r="111" spans="1:5" ht="14.25">
      <c r="A111" s="321">
        <v>844</v>
      </c>
      <c r="B111" s="321">
        <v>13734</v>
      </c>
      <c r="C111" s="322" t="s">
        <v>635</v>
      </c>
      <c r="D111" s="322" t="s">
        <v>664</v>
      </c>
      <c r="E111" s="323" t="s">
        <v>637</v>
      </c>
    </row>
    <row r="112" spans="1:5" ht="14.25">
      <c r="A112" s="321">
        <v>796</v>
      </c>
      <c r="B112" s="321">
        <v>13188</v>
      </c>
      <c r="C112" s="322" t="s">
        <v>635</v>
      </c>
      <c r="D112" s="322" t="s">
        <v>665</v>
      </c>
      <c r="E112" s="323" t="s">
        <v>637</v>
      </c>
    </row>
    <row r="113" spans="1:5" ht="14.25">
      <c r="A113" s="321">
        <v>797</v>
      </c>
      <c r="B113" s="321">
        <v>13189</v>
      </c>
      <c r="C113" s="322" t="s">
        <v>635</v>
      </c>
      <c r="D113" s="322" t="s">
        <v>666</v>
      </c>
      <c r="E113" s="323" t="s">
        <v>637</v>
      </c>
    </row>
    <row r="114" spans="1:5" ht="14.25">
      <c r="A114" s="321">
        <v>759</v>
      </c>
      <c r="B114" s="321">
        <v>13040</v>
      </c>
      <c r="C114" s="322" t="s">
        <v>635</v>
      </c>
      <c r="D114" s="322" t="s">
        <v>667</v>
      </c>
      <c r="E114" s="323" t="s">
        <v>637</v>
      </c>
    </row>
    <row r="115" spans="1:5" ht="14.25">
      <c r="A115" s="321">
        <v>798</v>
      </c>
      <c r="B115" s="321">
        <v>13190</v>
      </c>
      <c r="C115" s="322" t="s">
        <v>635</v>
      </c>
      <c r="D115" s="322" t="s">
        <v>668</v>
      </c>
      <c r="E115" s="323" t="s">
        <v>637</v>
      </c>
    </row>
    <row r="116" spans="1:5" ht="14.25">
      <c r="A116" s="321">
        <v>799</v>
      </c>
      <c r="B116" s="321">
        <v>13191</v>
      </c>
      <c r="C116" s="322" t="s">
        <v>635</v>
      </c>
      <c r="D116" s="322" t="s">
        <v>669</v>
      </c>
      <c r="E116" s="323" t="s">
        <v>637</v>
      </c>
    </row>
    <row r="117" spans="1:5" ht="14.25">
      <c r="A117" s="321">
        <v>808</v>
      </c>
      <c r="B117" s="321">
        <v>13620</v>
      </c>
      <c r="C117" s="322" t="s">
        <v>635</v>
      </c>
      <c r="D117" s="322" t="s">
        <v>670</v>
      </c>
      <c r="E117" s="323" t="s">
        <v>637</v>
      </c>
    </row>
    <row r="118" spans="1:5" ht="14.25">
      <c r="A118" s="321">
        <v>777</v>
      </c>
      <c r="B118" s="321">
        <v>13086</v>
      </c>
      <c r="C118" s="322" t="s">
        <v>635</v>
      </c>
      <c r="D118" s="322" t="s">
        <v>671</v>
      </c>
      <c r="E118" s="323" t="s">
        <v>637</v>
      </c>
    </row>
    <row r="119" spans="1:5" ht="14.25">
      <c r="A119" s="321">
        <v>785</v>
      </c>
      <c r="B119" s="321">
        <v>13122</v>
      </c>
      <c r="C119" s="322" t="s">
        <v>635</v>
      </c>
      <c r="D119" s="322" t="s">
        <v>672</v>
      </c>
      <c r="E119" s="323" t="s">
        <v>637</v>
      </c>
    </row>
    <row r="120" spans="1:5" ht="14.25">
      <c r="A120" s="321">
        <v>784</v>
      </c>
      <c r="B120" s="321">
        <v>13121</v>
      </c>
      <c r="C120" s="322" t="s">
        <v>635</v>
      </c>
      <c r="D120" s="322" t="s">
        <v>673</v>
      </c>
      <c r="E120" s="323" t="s">
        <v>637</v>
      </c>
    </row>
    <row r="121" spans="1:5" ht="14.25">
      <c r="A121" s="321">
        <v>800</v>
      </c>
      <c r="B121" s="321">
        <v>13192</v>
      </c>
      <c r="C121" s="322" t="s">
        <v>635</v>
      </c>
      <c r="D121" s="322" t="s">
        <v>674</v>
      </c>
      <c r="E121" s="323" t="s">
        <v>637</v>
      </c>
    </row>
    <row r="122" spans="1:5" ht="14.25">
      <c r="A122" s="321">
        <v>823</v>
      </c>
      <c r="B122" s="321">
        <v>13175</v>
      </c>
      <c r="C122" s="322" t="s">
        <v>635</v>
      </c>
      <c r="D122" s="322" t="s">
        <v>675</v>
      </c>
      <c r="E122" s="323" t="s">
        <v>637</v>
      </c>
    </row>
    <row r="123" spans="1:5" ht="14.25">
      <c r="A123" s="321">
        <v>821</v>
      </c>
      <c r="B123" s="321">
        <v>13153</v>
      </c>
      <c r="C123" s="322" t="s">
        <v>635</v>
      </c>
      <c r="D123" s="322" t="s">
        <v>676</v>
      </c>
      <c r="E123" s="323" t="s">
        <v>637</v>
      </c>
    </row>
    <row r="124" spans="1:5" ht="14.25">
      <c r="A124" s="321">
        <v>873</v>
      </c>
      <c r="B124" s="321">
        <v>13416</v>
      </c>
      <c r="C124" s="322" t="s">
        <v>635</v>
      </c>
      <c r="D124" s="322" t="s">
        <v>677</v>
      </c>
      <c r="E124" s="323" t="s">
        <v>678</v>
      </c>
    </row>
    <row r="125" spans="1:5" ht="14.25">
      <c r="A125" s="321">
        <v>882</v>
      </c>
      <c r="B125" s="321">
        <v>13425</v>
      </c>
      <c r="C125" s="322" t="s">
        <v>635</v>
      </c>
      <c r="D125" s="322" t="s">
        <v>679</v>
      </c>
      <c r="E125" s="323" t="s">
        <v>678</v>
      </c>
    </row>
    <row r="126" spans="1:5" ht="14.25">
      <c r="A126" s="321">
        <v>854</v>
      </c>
      <c r="B126" s="321">
        <v>13118</v>
      </c>
      <c r="C126" s="322" t="s">
        <v>635</v>
      </c>
      <c r="D126" s="322" t="s">
        <v>680</v>
      </c>
      <c r="E126" s="323">
        <v>5</v>
      </c>
    </row>
    <row r="127" spans="1:5" ht="14.25">
      <c r="A127" s="321">
        <v>865</v>
      </c>
      <c r="B127" s="321">
        <v>13408</v>
      </c>
      <c r="C127" s="322" t="s">
        <v>635</v>
      </c>
      <c r="D127" s="322" t="s">
        <v>681</v>
      </c>
      <c r="E127" s="323">
        <v>4.52</v>
      </c>
    </row>
    <row r="128" spans="1:5" ht="14.25">
      <c r="A128" s="321">
        <v>852</v>
      </c>
      <c r="B128" s="321">
        <v>13089</v>
      </c>
      <c r="C128" s="322" t="s">
        <v>635</v>
      </c>
      <c r="D128" s="322" t="s">
        <v>682</v>
      </c>
      <c r="E128" s="323">
        <v>3.89</v>
      </c>
    </row>
    <row r="129" spans="1:5" ht="14.25">
      <c r="A129" s="321">
        <v>850</v>
      </c>
      <c r="B129" s="321">
        <v>13046</v>
      </c>
      <c r="C129" s="322" t="s">
        <v>635</v>
      </c>
      <c r="D129" s="322" t="s">
        <v>683</v>
      </c>
      <c r="E129" s="323">
        <v>3</v>
      </c>
    </row>
    <row r="130" spans="1:5" ht="14.25">
      <c r="A130" s="321">
        <v>848</v>
      </c>
      <c r="B130" s="321">
        <v>13013</v>
      </c>
      <c r="C130" s="322" t="s">
        <v>635</v>
      </c>
      <c r="D130" s="322" t="s">
        <v>684</v>
      </c>
      <c r="E130" s="323">
        <v>2.99</v>
      </c>
    </row>
    <row r="131" spans="1:5" ht="14.25">
      <c r="A131" s="321">
        <v>846</v>
      </c>
      <c r="B131" s="321">
        <v>13001</v>
      </c>
      <c r="C131" s="322" t="s">
        <v>635</v>
      </c>
      <c r="D131" s="322" t="s">
        <v>685</v>
      </c>
      <c r="E131" s="323">
        <v>2.88</v>
      </c>
    </row>
    <row r="132" spans="1:5" ht="14.25">
      <c r="A132" s="321">
        <v>774</v>
      </c>
      <c r="B132" s="321">
        <v>13080</v>
      </c>
      <c r="C132" s="322" t="s">
        <v>635</v>
      </c>
      <c r="D132" s="322" t="s">
        <v>686</v>
      </c>
      <c r="E132" s="323">
        <v>2.65</v>
      </c>
    </row>
    <row r="133" spans="1:5" ht="14.25">
      <c r="A133" s="321">
        <v>856</v>
      </c>
      <c r="B133" s="321">
        <v>13623</v>
      </c>
      <c r="C133" s="322" t="s">
        <v>635</v>
      </c>
      <c r="D133" s="322" t="s">
        <v>687</v>
      </c>
      <c r="E133" s="323">
        <v>2.31</v>
      </c>
    </row>
    <row r="134" spans="1:5" ht="14.25">
      <c r="A134" s="321">
        <v>851</v>
      </c>
      <c r="B134" s="321">
        <v>13051</v>
      </c>
      <c r="C134" s="322" t="s">
        <v>635</v>
      </c>
      <c r="D134" s="322" t="s">
        <v>688</v>
      </c>
      <c r="E134" s="323">
        <v>2.19</v>
      </c>
    </row>
    <row r="135" spans="1:5" ht="14.25">
      <c r="A135" s="321">
        <v>741</v>
      </c>
      <c r="B135" s="321">
        <v>13016</v>
      </c>
      <c r="C135" s="322" t="s">
        <v>635</v>
      </c>
      <c r="D135" s="322" t="s">
        <v>689</v>
      </c>
      <c r="E135" s="323">
        <v>2.13</v>
      </c>
    </row>
    <row r="136" spans="1:5" ht="14.25">
      <c r="A136" s="321">
        <v>897</v>
      </c>
      <c r="B136" s="321">
        <v>13440</v>
      </c>
      <c r="C136" s="322" t="s">
        <v>635</v>
      </c>
      <c r="D136" s="322" t="s">
        <v>690</v>
      </c>
      <c r="E136" s="323">
        <v>1.98</v>
      </c>
    </row>
    <row r="137" spans="1:5" ht="14.25">
      <c r="A137" s="321">
        <v>847</v>
      </c>
      <c r="B137" s="321">
        <v>13011</v>
      </c>
      <c r="C137" s="322" t="s">
        <v>635</v>
      </c>
      <c r="D137" s="322" t="s">
        <v>691</v>
      </c>
      <c r="E137" s="323">
        <v>1.81</v>
      </c>
    </row>
    <row r="138" spans="1:5" ht="14.25">
      <c r="A138" s="321">
        <v>767</v>
      </c>
      <c r="B138" s="321">
        <v>13056</v>
      </c>
      <c r="C138" s="322" t="s">
        <v>635</v>
      </c>
      <c r="D138" s="322" t="s">
        <v>692</v>
      </c>
      <c r="E138" s="323">
        <v>1.72</v>
      </c>
    </row>
    <row r="139" spans="1:5" ht="14.25">
      <c r="A139" s="321">
        <v>849</v>
      </c>
      <c r="B139" s="321">
        <v>13042</v>
      </c>
      <c r="C139" s="322" t="s">
        <v>635</v>
      </c>
      <c r="D139" s="322" t="s">
        <v>693</v>
      </c>
      <c r="E139" s="323">
        <v>1.63</v>
      </c>
    </row>
    <row r="140" spans="1:5" ht="14.25">
      <c r="A140" s="321">
        <v>775</v>
      </c>
      <c r="B140" s="321">
        <v>13083</v>
      </c>
      <c r="C140" s="322" t="s">
        <v>635</v>
      </c>
      <c r="D140" s="322" t="s">
        <v>694</v>
      </c>
      <c r="E140" s="323">
        <v>1.59</v>
      </c>
    </row>
    <row r="141" spans="1:5" ht="14.25">
      <c r="A141" s="321">
        <v>805</v>
      </c>
      <c r="B141" s="321">
        <v>13549</v>
      </c>
      <c r="C141" s="322" t="s">
        <v>635</v>
      </c>
      <c r="D141" s="322" t="s">
        <v>695</v>
      </c>
      <c r="E141" s="323">
        <v>1.57</v>
      </c>
    </row>
    <row r="142" spans="1:5" ht="14.25">
      <c r="A142" s="321">
        <v>743</v>
      </c>
      <c r="B142" s="321">
        <v>13019</v>
      </c>
      <c r="C142" s="322" t="s">
        <v>635</v>
      </c>
      <c r="D142" s="322" t="s">
        <v>696</v>
      </c>
      <c r="E142" s="323">
        <v>1.56</v>
      </c>
    </row>
    <row r="143" spans="1:5" ht="14.25">
      <c r="A143" s="321">
        <v>892</v>
      </c>
      <c r="B143" s="321">
        <v>13435</v>
      </c>
      <c r="C143" s="322" t="s">
        <v>635</v>
      </c>
      <c r="D143" s="322" t="s">
        <v>697</v>
      </c>
      <c r="E143" s="323">
        <v>1.48</v>
      </c>
    </row>
    <row r="144" spans="1:5" ht="14.25">
      <c r="A144" s="321">
        <v>804</v>
      </c>
      <c r="B144" s="321">
        <v>13529</v>
      </c>
      <c r="C144" s="322" t="s">
        <v>635</v>
      </c>
      <c r="D144" s="322" t="s">
        <v>698</v>
      </c>
      <c r="E144" s="323">
        <v>1.47</v>
      </c>
    </row>
    <row r="145" spans="1:5" ht="14.25">
      <c r="A145" s="321">
        <v>742</v>
      </c>
      <c r="B145" s="321">
        <v>13018</v>
      </c>
      <c r="C145" s="322" t="s">
        <v>635</v>
      </c>
      <c r="D145" s="322" t="s">
        <v>699</v>
      </c>
      <c r="E145" s="323">
        <v>1.44</v>
      </c>
    </row>
    <row r="146" spans="1:5" ht="14.25">
      <c r="A146" s="321">
        <v>772</v>
      </c>
      <c r="B146" s="321">
        <v>13071</v>
      </c>
      <c r="C146" s="322" t="s">
        <v>635</v>
      </c>
      <c r="D146" s="322" t="s">
        <v>700</v>
      </c>
      <c r="E146" s="323">
        <v>1.44</v>
      </c>
    </row>
    <row r="147" spans="1:5" ht="14.25">
      <c r="A147" s="321">
        <v>786</v>
      </c>
      <c r="B147" s="321">
        <v>13125</v>
      </c>
      <c r="C147" s="322" t="s">
        <v>635</v>
      </c>
      <c r="D147" s="322" t="s">
        <v>701</v>
      </c>
      <c r="E147" s="323">
        <v>1.38</v>
      </c>
    </row>
    <row r="148" spans="1:5" ht="14.25">
      <c r="A148" s="321">
        <v>734</v>
      </c>
      <c r="B148" s="321">
        <v>13007</v>
      </c>
      <c r="C148" s="322" t="s">
        <v>635</v>
      </c>
      <c r="D148" s="322" t="s">
        <v>702</v>
      </c>
      <c r="E148" s="323">
        <v>1.33</v>
      </c>
    </row>
    <row r="149" spans="1:5" ht="14.25">
      <c r="A149" s="321">
        <v>806</v>
      </c>
      <c r="B149" s="321">
        <v>13552</v>
      </c>
      <c r="C149" s="322" t="s">
        <v>635</v>
      </c>
      <c r="D149" s="322" t="s">
        <v>703</v>
      </c>
      <c r="E149" s="323">
        <v>1.31</v>
      </c>
    </row>
    <row r="150" spans="1:5" ht="14.25">
      <c r="A150" s="321">
        <v>886</v>
      </c>
      <c r="B150" s="321">
        <v>13429</v>
      </c>
      <c r="C150" s="322" t="s">
        <v>635</v>
      </c>
      <c r="D150" s="322" t="s">
        <v>704</v>
      </c>
      <c r="E150" s="323">
        <v>1.31</v>
      </c>
    </row>
    <row r="151" spans="1:5" ht="14.25">
      <c r="A151" s="321">
        <v>884</v>
      </c>
      <c r="B151" s="321">
        <v>13427</v>
      </c>
      <c r="C151" s="322" t="s">
        <v>635</v>
      </c>
      <c r="D151" s="322" t="s">
        <v>705</v>
      </c>
      <c r="E151" s="323">
        <v>1.28</v>
      </c>
    </row>
    <row r="152" spans="1:5" ht="14.25">
      <c r="A152" s="321">
        <v>793</v>
      </c>
      <c r="B152" s="321">
        <v>13150</v>
      </c>
      <c r="C152" s="322" t="s">
        <v>635</v>
      </c>
      <c r="D152" s="322" t="s">
        <v>706</v>
      </c>
      <c r="E152" s="323">
        <v>1.22</v>
      </c>
    </row>
    <row r="153" spans="1:5" ht="14.25">
      <c r="A153" s="321">
        <v>738</v>
      </c>
      <c r="B153" s="321">
        <v>13012</v>
      </c>
      <c r="C153" s="322" t="s">
        <v>635</v>
      </c>
      <c r="D153" s="322" t="s">
        <v>707</v>
      </c>
      <c r="E153" s="323">
        <v>1.19</v>
      </c>
    </row>
    <row r="154" spans="1:5" ht="14.25">
      <c r="A154" s="321">
        <v>740</v>
      </c>
      <c r="B154" s="321">
        <v>13015</v>
      </c>
      <c r="C154" s="322" t="s">
        <v>635</v>
      </c>
      <c r="D154" s="322" t="s">
        <v>708</v>
      </c>
      <c r="E154" s="323">
        <v>1.19</v>
      </c>
    </row>
    <row r="155" spans="1:5" ht="14.25">
      <c r="A155" s="321">
        <v>790</v>
      </c>
      <c r="B155" s="321">
        <v>13136</v>
      </c>
      <c r="C155" s="322" t="s">
        <v>635</v>
      </c>
      <c r="D155" s="322" t="s">
        <v>709</v>
      </c>
      <c r="E155" s="323">
        <v>1.16</v>
      </c>
    </row>
    <row r="156" spans="1:5" ht="14.25">
      <c r="A156" s="321">
        <v>753</v>
      </c>
      <c r="B156" s="321">
        <v>13030</v>
      </c>
      <c r="C156" s="322" t="s">
        <v>635</v>
      </c>
      <c r="D156" s="322" t="s">
        <v>710</v>
      </c>
      <c r="E156" s="323">
        <v>1.16</v>
      </c>
    </row>
    <row r="157" spans="1:5" ht="14.25">
      <c r="A157" s="321">
        <v>766</v>
      </c>
      <c r="B157" s="321">
        <v>13054</v>
      </c>
      <c r="C157" s="322" t="s">
        <v>635</v>
      </c>
      <c r="D157" s="322" t="s">
        <v>711</v>
      </c>
      <c r="E157" s="323">
        <v>1.15</v>
      </c>
    </row>
    <row r="158" spans="1:5" ht="14.25">
      <c r="A158" s="321">
        <v>771</v>
      </c>
      <c r="B158" s="321">
        <v>13067</v>
      </c>
      <c r="C158" s="322" t="s">
        <v>635</v>
      </c>
      <c r="D158" s="322" t="s">
        <v>712</v>
      </c>
      <c r="E158" s="323">
        <v>1.13</v>
      </c>
    </row>
    <row r="159" spans="1:5" ht="14.25">
      <c r="A159" s="321">
        <v>746</v>
      </c>
      <c r="B159" s="321">
        <v>13023</v>
      </c>
      <c r="C159" s="322" t="s">
        <v>635</v>
      </c>
      <c r="D159" s="322" t="s">
        <v>713</v>
      </c>
      <c r="E159" s="323">
        <v>1.13</v>
      </c>
    </row>
    <row r="160" spans="1:5" ht="14.25">
      <c r="A160" s="321">
        <v>749</v>
      </c>
      <c r="B160" s="321">
        <v>13026</v>
      </c>
      <c r="C160" s="322" t="s">
        <v>635</v>
      </c>
      <c r="D160" s="322" t="s">
        <v>714</v>
      </c>
      <c r="E160" s="323">
        <v>1.13</v>
      </c>
    </row>
    <row r="161" spans="1:5" ht="14.25">
      <c r="A161" s="321">
        <v>752</v>
      </c>
      <c r="B161" s="321">
        <v>13029</v>
      </c>
      <c r="C161" s="322" t="s">
        <v>635</v>
      </c>
      <c r="D161" s="322" t="s">
        <v>715</v>
      </c>
      <c r="E161" s="323">
        <v>1.13</v>
      </c>
    </row>
    <row r="162" spans="1:5" ht="14.25">
      <c r="A162" s="321">
        <v>826</v>
      </c>
      <c r="B162" s="321">
        <v>13187</v>
      </c>
      <c r="C162" s="322" t="s">
        <v>635</v>
      </c>
      <c r="D162" s="322" t="s">
        <v>716</v>
      </c>
      <c r="E162" s="323">
        <v>1.13</v>
      </c>
    </row>
    <row r="163" spans="1:5" ht="14.25">
      <c r="A163" s="321">
        <v>811</v>
      </c>
      <c r="B163" s="321">
        <v>13997</v>
      </c>
      <c r="C163" s="322" t="s">
        <v>635</v>
      </c>
      <c r="D163" s="322" t="s">
        <v>717</v>
      </c>
      <c r="E163" s="323">
        <v>1.11</v>
      </c>
    </row>
    <row r="164" spans="1:5" ht="14.25">
      <c r="A164" s="321">
        <v>781</v>
      </c>
      <c r="B164" s="321">
        <v>13110</v>
      </c>
      <c r="C164" s="322" t="s">
        <v>635</v>
      </c>
      <c r="D164" s="322" t="s">
        <v>718</v>
      </c>
      <c r="E164" s="323">
        <v>1.1</v>
      </c>
    </row>
    <row r="165" spans="1:5" ht="14.25">
      <c r="A165" s="321">
        <v>870</v>
      </c>
      <c r="B165" s="321">
        <v>13413</v>
      </c>
      <c r="C165" s="322" t="s">
        <v>635</v>
      </c>
      <c r="D165" s="322" t="s">
        <v>719</v>
      </c>
      <c r="E165" s="323">
        <v>1.08</v>
      </c>
    </row>
    <row r="166" spans="1:5" ht="14.25">
      <c r="A166" s="321">
        <v>887</v>
      </c>
      <c r="B166" s="321">
        <v>13430</v>
      </c>
      <c r="C166" s="322" t="s">
        <v>635</v>
      </c>
      <c r="D166" s="322" t="s">
        <v>720</v>
      </c>
      <c r="E166" s="323">
        <v>1.08</v>
      </c>
    </row>
    <row r="167" spans="1:5" ht="14.25">
      <c r="A167" s="321">
        <v>761</v>
      </c>
      <c r="B167" s="321">
        <v>13043</v>
      </c>
      <c r="C167" s="322" t="s">
        <v>635</v>
      </c>
      <c r="D167" s="322" t="s">
        <v>721</v>
      </c>
      <c r="E167" s="323">
        <v>1.08</v>
      </c>
    </row>
    <row r="168" spans="1:5" ht="14.25">
      <c r="A168" s="321">
        <v>733</v>
      </c>
      <c r="B168" s="321">
        <v>13005</v>
      </c>
      <c r="C168" s="322" t="s">
        <v>635</v>
      </c>
      <c r="D168" s="322" t="s">
        <v>722</v>
      </c>
      <c r="E168" s="323">
        <v>1.06</v>
      </c>
    </row>
    <row r="169" spans="1:5" ht="14.25">
      <c r="A169" s="321">
        <v>863</v>
      </c>
      <c r="B169" s="321">
        <v>13406</v>
      </c>
      <c r="C169" s="322" t="s">
        <v>635</v>
      </c>
      <c r="D169" s="322" t="s">
        <v>723</v>
      </c>
      <c r="E169" s="323">
        <v>0.96</v>
      </c>
    </row>
    <row r="170" spans="1:5" ht="14.25">
      <c r="A170" s="321">
        <v>834</v>
      </c>
      <c r="B170" s="321">
        <v>13712</v>
      </c>
      <c r="C170" s="322" t="s">
        <v>635</v>
      </c>
      <c r="D170" s="322" t="s">
        <v>724</v>
      </c>
      <c r="E170" s="323">
        <v>0.94</v>
      </c>
    </row>
    <row r="171" spans="1:5" ht="14.25">
      <c r="A171" s="321">
        <v>899</v>
      </c>
      <c r="B171" s="321">
        <v>13201</v>
      </c>
      <c r="C171" s="322" t="s">
        <v>635</v>
      </c>
      <c r="D171" s="322" t="s">
        <v>725</v>
      </c>
      <c r="E171" s="323">
        <v>0.94</v>
      </c>
    </row>
    <row r="172" spans="1:5" ht="14.25">
      <c r="A172" s="321">
        <v>760</v>
      </c>
      <c r="B172" s="321">
        <v>13041</v>
      </c>
      <c r="C172" s="322" t="s">
        <v>635</v>
      </c>
      <c r="D172" s="322" t="s">
        <v>726</v>
      </c>
      <c r="E172" s="323">
        <v>0.94</v>
      </c>
    </row>
    <row r="173" spans="1:5" ht="14.25">
      <c r="A173" s="321">
        <v>876</v>
      </c>
      <c r="B173" s="321">
        <v>13419</v>
      </c>
      <c r="C173" s="322" t="s">
        <v>635</v>
      </c>
      <c r="D173" s="322" t="s">
        <v>727</v>
      </c>
      <c r="E173" s="323">
        <v>0.88</v>
      </c>
    </row>
    <row r="174" spans="1:5" ht="14.25">
      <c r="A174" s="321">
        <v>770</v>
      </c>
      <c r="B174" s="321">
        <v>13066</v>
      </c>
      <c r="C174" s="322" t="s">
        <v>635</v>
      </c>
      <c r="D174" s="322" t="s">
        <v>728</v>
      </c>
      <c r="E174" s="323">
        <v>0.88</v>
      </c>
    </row>
    <row r="175" spans="1:5" ht="14.25">
      <c r="A175" s="321">
        <v>745</v>
      </c>
      <c r="B175" s="321">
        <v>13021</v>
      </c>
      <c r="C175" s="322" t="s">
        <v>635</v>
      </c>
      <c r="D175" s="322" t="s">
        <v>729</v>
      </c>
      <c r="E175" s="323">
        <v>0.88</v>
      </c>
    </row>
    <row r="176" spans="1:5" ht="14.25">
      <c r="A176" s="321">
        <v>894</v>
      </c>
      <c r="B176" s="321">
        <v>13437</v>
      </c>
      <c r="C176" s="322" t="s">
        <v>635</v>
      </c>
      <c r="D176" s="322" t="s">
        <v>730</v>
      </c>
      <c r="E176" s="323">
        <v>0.88</v>
      </c>
    </row>
    <row r="177" spans="1:5" ht="14.25">
      <c r="A177" s="321">
        <v>751</v>
      </c>
      <c r="B177" s="321">
        <v>13028</v>
      </c>
      <c r="C177" s="322" t="s">
        <v>635</v>
      </c>
      <c r="D177" s="322" t="s">
        <v>731</v>
      </c>
      <c r="E177" s="323">
        <v>0.87</v>
      </c>
    </row>
    <row r="178" spans="1:5" ht="14.25">
      <c r="A178" s="321">
        <v>864</v>
      </c>
      <c r="B178" s="321">
        <v>13407</v>
      </c>
      <c r="C178" s="322" t="s">
        <v>635</v>
      </c>
      <c r="D178" s="322" t="s">
        <v>732</v>
      </c>
      <c r="E178" s="323">
        <v>0.83</v>
      </c>
    </row>
    <row r="179" spans="1:5" ht="14.25">
      <c r="A179" s="321">
        <v>835</v>
      </c>
      <c r="B179" s="321">
        <v>13713</v>
      </c>
      <c r="C179" s="322" t="s">
        <v>635</v>
      </c>
      <c r="D179" s="322" t="s">
        <v>733</v>
      </c>
      <c r="E179" s="323">
        <v>0.81</v>
      </c>
    </row>
    <row r="180" spans="1:5" ht="14.25">
      <c r="A180" s="321">
        <v>731</v>
      </c>
      <c r="B180" s="321">
        <v>13000</v>
      </c>
      <c r="C180" s="322" t="s">
        <v>635</v>
      </c>
      <c r="D180" s="322" t="s">
        <v>734</v>
      </c>
      <c r="E180" s="323">
        <v>0.81</v>
      </c>
    </row>
    <row r="181" spans="1:5" ht="14.25">
      <c r="A181" s="321">
        <v>735</v>
      </c>
      <c r="B181" s="321">
        <v>13008</v>
      </c>
      <c r="C181" s="322" t="s">
        <v>635</v>
      </c>
      <c r="D181" s="322" t="s">
        <v>735</v>
      </c>
      <c r="E181" s="323">
        <v>0.81</v>
      </c>
    </row>
    <row r="182" spans="1:5" ht="14.25">
      <c r="A182" s="321">
        <v>747</v>
      </c>
      <c r="B182" s="321">
        <v>13024</v>
      </c>
      <c r="C182" s="322" t="s">
        <v>635</v>
      </c>
      <c r="D182" s="322" t="s">
        <v>736</v>
      </c>
      <c r="E182" s="323">
        <v>0.81</v>
      </c>
    </row>
    <row r="183" spans="1:5" ht="14.25">
      <c r="A183" s="321">
        <v>792</v>
      </c>
      <c r="B183" s="321">
        <v>13149</v>
      </c>
      <c r="C183" s="322" t="s">
        <v>635</v>
      </c>
      <c r="D183" s="322" t="s">
        <v>737</v>
      </c>
      <c r="E183" s="323">
        <v>0.81</v>
      </c>
    </row>
    <row r="184" spans="1:5" ht="14.25">
      <c r="A184" s="321">
        <v>827</v>
      </c>
      <c r="B184" s="321">
        <v>13998</v>
      </c>
      <c r="C184" s="322" t="s">
        <v>635</v>
      </c>
      <c r="D184" s="322" t="s">
        <v>738</v>
      </c>
      <c r="E184" s="323">
        <v>0.8</v>
      </c>
    </row>
    <row r="185" spans="1:5" ht="14.25">
      <c r="A185" s="321">
        <v>891</v>
      </c>
      <c r="B185" s="321">
        <v>13434</v>
      </c>
      <c r="C185" s="322" t="s">
        <v>635</v>
      </c>
      <c r="D185" s="322" t="s">
        <v>739</v>
      </c>
      <c r="E185" s="323">
        <v>0.79</v>
      </c>
    </row>
    <row r="186" spans="1:5" ht="14.25">
      <c r="A186" s="321">
        <v>853</v>
      </c>
      <c r="B186" s="321">
        <v>13111</v>
      </c>
      <c r="C186" s="322" t="s">
        <v>635</v>
      </c>
      <c r="D186" s="322" t="s">
        <v>740</v>
      </c>
      <c r="E186" s="323">
        <v>0.78</v>
      </c>
    </row>
    <row r="187" spans="1:5" ht="14.25">
      <c r="A187" s="321">
        <v>764</v>
      </c>
      <c r="B187" s="321">
        <v>13047</v>
      </c>
      <c r="C187" s="322" t="s">
        <v>635</v>
      </c>
      <c r="D187" s="322" t="s">
        <v>741</v>
      </c>
      <c r="E187" s="323">
        <v>0.78</v>
      </c>
    </row>
    <row r="188" spans="1:5" ht="14.25">
      <c r="A188" s="321">
        <v>890</v>
      </c>
      <c r="B188" s="321">
        <v>13433</v>
      </c>
      <c r="C188" s="322" t="s">
        <v>635</v>
      </c>
      <c r="D188" s="322" t="s">
        <v>742</v>
      </c>
      <c r="E188" s="323">
        <v>0.77</v>
      </c>
    </row>
    <row r="189" spans="1:5" ht="14.25">
      <c r="A189" s="321">
        <v>795</v>
      </c>
      <c r="B189" s="321">
        <v>13180</v>
      </c>
      <c r="C189" s="322" t="s">
        <v>635</v>
      </c>
      <c r="D189" s="322" t="s">
        <v>743</v>
      </c>
      <c r="E189" s="323">
        <v>0.77</v>
      </c>
    </row>
    <row r="190" spans="1:5" ht="14.25">
      <c r="A190" s="321">
        <v>807</v>
      </c>
      <c r="B190" s="321">
        <v>13614</v>
      </c>
      <c r="C190" s="322" t="s">
        <v>635</v>
      </c>
      <c r="D190" s="322" t="s">
        <v>744</v>
      </c>
      <c r="E190" s="323">
        <v>0.76</v>
      </c>
    </row>
    <row r="191" spans="1:5" ht="14.25">
      <c r="A191" s="321">
        <v>783</v>
      </c>
      <c r="B191" s="321">
        <v>13113</v>
      </c>
      <c r="C191" s="322" t="s">
        <v>635</v>
      </c>
      <c r="D191" s="322" t="s">
        <v>745</v>
      </c>
      <c r="E191" s="323">
        <v>0.75</v>
      </c>
    </row>
    <row r="192" spans="1:5" ht="14.25">
      <c r="A192" s="321">
        <v>744</v>
      </c>
      <c r="B192" s="321">
        <v>13020</v>
      </c>
      <c r="C192" s="322" t="s">
        <v>635</v>
      </c>
      <c r="D192" s="322" t="s">
        <v>746</v>
      </c>
      <c r="E192" s="323">
        <v>0.75</v>
      </c>
    </row>
    <row r="193" spans="1:5" ht="14.25">
      <c r="A193" s="321">
        <v>898</v>
      </c>
      <c r="B193" s="321">
        <v>13200</v>
      </c>
      <c r="C193" s="322" t="s">
        <v>635</v>
      </c>
      <c r="D193" s="322" t="s">
        <v>747</v>
      </c>
      <c r="E193" s="323">
        <v>0.75</v>
      </c>
    </row>
    <row r="194" spans="1:5" ht="14.25">
      <c r="A194" s="321">
        <v>754</v>
      </c>
      <c r="B194" s="321">
        <v>13034</v>
      </c>
      <c r="C194" s="322" t="s">
        <v>635</v>
      </c>
      <c r="D194" s="322" t="s">
        <v>748</v>
      </c>
      <c r="E194" s="323">
        <v>0.75</v>
      </c>
    </row>
    <row r="195" spans="1:5" ht="14.25">
      <c r="A195" s="321">
        <v>755</v>
      </c>
      <c r="B195" s="321">
        <v>13035</v>
      </c>
      <c r="C195" s="322" t="s">
        <v>635</v>
      </c>
      <c r="D195" s="322" t="s">
        <v>749</v>
      </c>
      <c r="E195" s="323">
        <v>0.75</v>
      </c>
    </row>
    <row r="196" spans="1:5" ht="14.25">
      <c r="A196" s="321">
        <v>762</v>
      </c>
      <c r="B196" s="321">
        <v>13044</v>
      </c>
      <c r="C196" s="322" t="s">
        <v>635</v>
      </c>
      <c r="D196" s="322" t="s">
        <v>750</v>
      </c>
      <c r="E196" s="323">
        <v>0.75</v>
      </c>
    </row>
    <row r="197" spans="1:5" ht="14.25">
      <c r="A197" s="321">
        <v>779</v>
      </c>
      <c r="B197" s="321">
        <v>13101</v>
      </c>
      <c r="C197" s="322" t="s">
        <v>635</v>
      </c>
      <c r="D197" s="322" t="s">
        <v>751</v>
      </c>
      <c r="E197" s="323">
        <v>0.75</v>
      </c>
    </row>
    <row r="198" spans="1:5" ht="14.25">
      <c r="A198" s="321">
        <v>889</v>
      </c>
      <c r="B198" s="321">
        <v>13432</v>
      </c>
      <c r="C198" s="322" t="s">
        <v>635</v>
      </c>
      <c r="D198" s="322" t="s">
        <v>752</v>
      </c>
      <c r="E198" s="323">
        <v>0.73</v>
      </c>
    </row>
    <row r="199" spans="1:5" ht="14.25">
      <c r="A199" s="321">
        <v>817</v>
      </c>
      <c r="B199" s="321">
        <v>13128</v>
      </c>
      <c r="C199" s="322" t="s">
        <v>635</v>
      </c>
      <c r="D199" s="322" t="s">
        <v>753</v>
      </c>
      <c r="E199" s="323">
        <v>0.72</v>
      </c>
    </row>
    <row r="200" spans="1:5" ht="14.25">
      <c r="A200" s="321">
        <v>782</v>
      </c>
      <c r="B200" s="321">
        <v>13112</v>
      </c>
      <c r="C200" s="322" t="s">
        <v>635</v>
      </c>
      <c r="D200" s="322" t="s">
        <v>754</v>
      </c>
      <c r="E200" s="323">
        <v>0.72</v>
      </c>
    </row>
    <row r="201" spans="1:5" ht="14.25">
      <c r="A201" s="321">
        <v>768</v>
      </c>
      <c r="B201" s="321">
        <v>13061</v>
      </c>
      <c r="C201" s="322" t="s">
        <v>635</v>
      </c>
      <c r="D201" s="322" t="s">
        <v>755</v>
      </c>
      <c r="E201" s="323">
        <v>0.71</v>
      </c>
    </row>
    <row r="202" spans="1:5" ht="14.25">
      <c r="A202" s="321">
        <v>885</v>
      </c>
      <c r="B202" s="321">
        <v>13428</v>
      </c>
      <c r="C202" s="322" t="s">
        <v>635</v>
      </c>
      <c r="D202" s="322" t="s">
        <v>756</v>
      </c>
      <c r="E202" s="323">
        <v>0.71</v>
      </c>
    </row>
    <row r="203" spans="1:5" ht="14.25">
      <c r="A203" s="321">
        <v>812</v>
      </c>
      <c r="B203" s="321">
        <v>13999</v>
      </c>
      <c r="C203" s="322" t="s">
        <v>635</v>
      </c>
      <c r="D203" s="322" t="s">
        <v>757</v>
      </c>
      <c r="E203" s="323">
        <v>0.7</v>
      </c>
    </row>
    <row r="204" spans="1:5" ht="14.25">
      <c r="A204" s="321">
        <v>868</v>
      </c>
      <c r="B204" s="321">
        <v>13411</v>
      </c>
      <c r="C204" s="322" t="s">
        <v>635</v>
      </c>
      <c r="D204" s="322" t="s">
        <v>758</v>
      </c>
      <c r="E204" s="323">
        <v>0.69</v>
      </c>
    </row>
    <row r="205" spans="1:5" ht="14.25">
      <c r="A205" s="321">
        <v>871</v>
      </c>
      <c r="B205" s="321">
        <v>13414</v>
      </c>
      <c r="C205" s="322" t="s">
        <v>635</v>
      </c>
      <c r="D205" s="322" t="s">
        <v>759</v>
      </c>
      <c r="E205" s="323">
        <v>0.69</v>
      </c>
    </row>
    <row r="206" spans="1:5" ht="14.25">
      <c r="A206" s="321">
        <v>880</v>
      </c>
      <c r="B206" s="321">
        <v>13423</v>
      </c>
      <c r="C206" s="322" t="s">
        <v>635</v>
      </c>
      <c r="D206" s="322" t="s">
        <v>760</v>
      </c>
      <c r="E206" s="323">
        <v>0.69</v>
      </c>
    </row>
    <row r="207" spans="1:5" ht="14.25">
      <c r="A207" s="321">
        <v>791</v>
      </c>
      <c r="B207" s="321">
        <v>13148</v>
      </c>
      <c r="C207" s="322" t="s">
        <v>635</v>
      </c>
      <c r="D207" s="322" t="s">
        <v>761</v>
      </c>
      <c r="E207" s="323">
        <v>0.69</v>
      </c>
    </row>
    <row r="208" spans="1:5" ht="14.25">
      <c r="A208" s="321">
        <v>756</v>
      </c>
      <c r="B208" s="321">
        <v>13036</v>
      </c>
      <c r="C208" s="322" t="s">
        <v>635</v>
      </c>
      <c r="D208" s="322" t="s">
        <v>762</v>
      </c>
      <c r="E208" s="323">
        <v>0.69</v>
      </c>
    </row>
    <row r="209" spans="1:5" ht="14.25">
      <c r="A209" s="321">
        <v>801</v>
      </c>
      <c r="B209" s="321">
        <v>13193</v>
      </c>
      <c r="C209" s="322" t="s">
        <v>635</v>
      </c>
      <c r="D209" s="322" t="s">
        <v>763</v>
      </c>
      <c r="E209" s="323">
        <v>0.69</v>
      </c>
    </row>
    <row r="210" spans="1:5" ht="14.25">
      <c r="A210" s="321">
        <v>803</v>
      </c>
      <c r="B210" s="321">
        <v>13195</v>
      </c>
      <c r="C210" s="322" t="s">
        <v>635</v>
      </c>
      <c r="D210" s="322" t="s">
        <v>764</v>
      </c>
      <c r="E210" s="323">
        <v>0.69</v>
      </c>
    </row>
    <row r="211" spans="1:5" ht="14.25">
      <c r="A211" s="321">
        <v>794</v>
      </c>
      <c r="B211" s="321">
        <v>13179</v>
      </c>
      <c r="C211" s="322" t="s">
        <v>635</v>
      </c>
      <c r="D211" s="322" t="s">
        <v>765</v>
      </c>
      <c r="E211" s="323">
        <v>0.69</v>
      </c>
    </row>
    <row r="212" spans="1:5" ht="14.25">
      <c r="A212" s="321">
        <v>809</v>
      </c>
      <c r="B212" s="321">
        <v>13621</v>
      </c>
      <c r="C212" s="322" t="s">
        <v>635</v>
      </c>
      <c r="D212" s="322" t="s">
        <v>766</v>
      </c>
      <c r="E212" s="323">
        <v>0.69</v>
      </c>
    </row>
    <row r="213" spans="1:5" ht="14.25">
      <c r="A213" s="321">
        <v>788</v>
      </c>
      <c r="B213" s="321">
        <v>13132</v>
      </c>
      <c r="C213" s="322" t="s">
        <v>635</v>
      </c>
      <c r="D213" s="322" t="s">
        <v>767</v>
      </c>
      <c r="E213" s="323">
        <v>0.68</v>
      </c>
    </row>
    <row r="214" spans="1:5" ht="14.25">
      <c r="A214" s="321">
        <v>881</v>
      </c>
      <c r="B214" s="321">
        <v>13424</v>
      </c>
      <c r="C214" s="322" t="s">
        <v>635</v>
      </c>
      <c r="D214" s="322" t="s">
        <v>768</v>
      </c>
      <c r="E214" s="323">
        <v>0.67</v>
      </c>
    </row>
    <row r="215" spans="1:5" ht="14.25">
      <c r="A215" s="321">
        <v>778</v>
      </c>
      <c r="B215" s="321">
        <v>13100</v>
      </c>
      <c r="C215" s="322" t="s">
        <v>635</v>
      </c>
      <c r="D215" s="322" t="s">
        <v>769</v>
      </c>
      <c r="E215" s="323">
        <v>0.66</v>
      </c>
    </row>
    <row r="216" spans="1:5" ht="14.25">
      <c r="A216" s="321">
        <v>869</v>
      </c>
      <c r="B216" s="321">
        <v>13412</v>
      </c>
      <c r="C216" s="322" t="s">
        <v>635</v>
      </c>
      <c r="D216" s="322" t="s">
        <v>770</v>
      </c>
      <c r="E216" s="323">
        <v>0.65</v>
      </c>
    </row>
    <row r="217" spans="1:5" ht="14.25">
      <c r="A217" s="321">
        <v>773</v>
      </c>
      <c r="B217" s="321">
        <v>13077</v>
      </c>
      <c r="C217" s="322" t="s">
        <v>635</v>
      </c>
      <c r="D217" s="322" t="s">
        <v>771</v>
      </c>
      <c r="E217" s="323">
        <v>0.65</v>
      </c>
    </row>
    <row r="218" spans="1:5" ht="14.25">
      <c r="A218" s="321">
        <v>787</v>
      </c>
      <c r="B218" s="321">
        <v>13126</v>
      </c>
      <c r="C218" s="322" t="s">
        <v>635</v>
      </c>
      <c r="D218" s="322" t="s">
        <v>772</v>
      </c>
      <c r="E218" s="323">
        <v>0.64</v>
      </c>
    </row>
    <row r="219" spans="1:5" ht="14.25">
      <c r="A219" s="321">
        <v>739</v>
      </c>
      <c r="B219" s="321">
        <v>13014</v>
      </c>
      <c r="C219" s="322" t="s">
        <v>635</v>
      </c>
      <c r="D219" s="322" t="s">
        <v>773</v>
      </c>
      <c r="E219" s="323">
        <v>0.63</v>
      </c>
    </row>
    <row r="220" spans="1:5" ht="14.25">
      <c r="A220" s="321">
        <v>748</v>
      </c>
      <c r="B220" s="321">
        <v>13025</v>
      </c>
      <c r="C220" s="322" t="s">
        <v>635</v>
      </c>
      <c r="D220" s="322" t="s">
        <v>774</v>
      </c>
      <c r="E220" s="323">
        <v>0.63</v>
      </c>
    </row>
    <row r="221" spans="1:5" ht="14.25">
      <c r="A221" s="321">
        <v>750</v>
      </c>
      <c r="B221" s="321">
        <v>13027</v>
      </c>
      <c r="C221" s="322" t="s">
        <v>635</v>
      </c>
      <c r="D221" s="322" t="s">
        <v>775</v>
      </c>
      <c r="E221" s="323">
        <v>0.63</v>
      </c>
    </row>
    <row r="222" spans="1:5" ht="14.25">
      <c r="A222" s="321">
        <v>802</v>
      </c>
      <c r="B222" s="321">
        <v>13194</v>
      </c>
      <c r="C222" s="322" t="s">
        <v>635</v>
      </c>
      <c r="D222" s="322" t="s">
        <v>776</v>
      </c>
      <c r="E222" s="323">
        <v>0.63</v>
      </c>
    </row>
    <row r="223" spans="1:5" ht="14.25">
      <c r="A223" s="321">
        <v>763</v>
      </c>
      <c r="B223" s="321">
        <v>13045</v>
      </c>
      <c r="C223" s="322" t="s">
        <v>635</v>
      </c>
      <c r="D223" s="322" t="s">
        <v>777</v>
      </c>
      <c r="E223" s="323">
        <v>0.63</v>
      </c>
    </row>
    <row r="224" spans="1:5" ht="14.25">
      <c r="A224" s="321">
        <v>874</v>
      </c>
      <c r="B224" s="321">
        <v>13417</v>
      </c>
      <c r="C224" s="322" t="s">
        <v>635</v>
      </c>
      <c r="D224" s="322" t="s">
        <v>778</v>
      </c>
      <c r="E224" s="323">
        <v>0.61</v>
      </c>
    </row>
    <row r="225" spans="1:5" ht="14.25">
      <c r="A225" s="321">
        <v>875</v>
      </c>
      <c r="B225" s="321">
        <v>13418</v>
      </c>
      <c r="C225" s="322" t="s">
        <v>635</v>
      </c>
      <c r="D225" s="322" t="s">
        <v>779</v>
      </c>
      <c r="E225" s="323">
        <v>0.6</v>
      </c>
    </row>
    <row r="226" spans="1:5" ht="14.25">
      <c r="A226" s="321">
        <v>888</v>
      </c>
      <c r="B226" s="321">
        <v>13431</v>
      </c>
      <c r="C226" s="322" t="s">
        <v>635</v>
      </c>
      <c r="D226" s="322" t="s">
        <v>780</v>
      </c>
      <c r="E226" s="323">
        <v>0.6</v>
      </c>
    </row>
    <row r="227" spans="1:5" ht="14.25">
      <c r="A227" s="321">
        <v>896</v>
      </c>
      <c r="B227" s="321">
        <v>13439</v>
      </c>
      <c r="C227" s="322" t="s">
        <v>635</v>
      </c>
      <c r="D227" s="322" t="s">
        <v>781</v>
      </c>
      <c r="E227" s="323">
        <v>0.6</v>
      </c>
    </row>
    <row r="228" spans="1:5" ht="14.25">
      <c r="A228" s="321">
        <v>810</v>
      </c>
      <c r="B228" s="321">
        <v>13742</v>
      </c>
      <c r="C228" s="322" t="s">
        <v>635</v>
      </c>
      <c r="D228" s="322" t="s">
        <v>782</v>
      </c>
      <c r="E228" s="323">
        <v>0.58</v>
      </c>
    </row>
    <row r="229" spans="1:5" ht="14.25">
      <c r="A229" s="321">
        <v>859</v>
      </c>
      <c r="B229" s="321">
        <v>13402</v>
      </c>
      <c r="C229" s="322" t="s">
        <v>635</v>
      </c>
      <c r="D229" s="322" t="s">
        <v>783</v>
      </c>
      <c r="E229" s="323">
        <v>0.56</v>
      </c>
    </row>
    <row r="230" spans="1:5" ht="14.25">
      <c r="A230" s="321">
        <v>861</v>
      </c>
      <c r="B230" s="321">
        <v>13404</v>
      </c>
      <c r="C230" s="322" t="s">
        <v>635</v>
      </c>
      <c r="D230" s="322" t="s">
        <v>784</v>
      </c>
      <c r="E230" s="323">
        <v>0.56</v>
      </c>
    </row>
    <row r="231" spans="1:5" ht="14.25">
      <c r="A231" s="321">
        <v>900</v>
      </c>
      <c r="B231" s="321">
        <v>13202</v>
      </c>
      <c r="C231" s="322" t="s">
        <v>635</v>
      </c>
      <c r="D231" s="322" t="s">
        <v>785</v>
      </c>
      <c r="E231" s="323">
        <v>0.56</v>
      </c>
    </row>
    <row r="232" spans="1:5" ht="14.25">
      <c r="A232" s="321">
        <v>895</v>
      </c>
      <c r="B232" s="321">
        <v>13438</v>
      </c>
      <c r="C232" s="322" t="s">
        <v>635</v>
      </c>
      <c r="D232" s="322" t="s">
        <v>786</v>
      </c>
      <c r="E232" s="323">
        <v>0.54</v>
      </c>
    </row>
    <row r="233" spans="1:5" ht="14.25">
      <c r="A233" s="321">
        <v>737</v>
      </c>
      <c r="B233" s="321">
        <v>13010</v>
      </c>
      <c r="C233" s="322" t="s">
        <v>635</v>
      </c>
      <c r="D233" s="322" t="s">
        <v>787</v>
      </c>
      <c r="E233" s="323">
        <v>0.51</v>
      </c>
    </row>
    <row r="234" spans="1:5" ht="14.25">
      <c r="A234" s="321">
        <v>828</v>
      </c>
      <c r="B234" s="321">
        <v>13704</v>
      </c>
      <c r="C234" s="322" t="s">
        <v>635</v>
      </c>
      <c r="D234" s="322" t="s">
        <v>788</v>
      </c>
      <c r="E234" s="323">
        <v>0.5</v>
      </c>
    </row>
    <row r="235" spans="1:5" ht="14.25">
      <c r="A235" s="321">
        <v>836</v>
      </c>
      <c r="B235" s="321">
        <v>13714</v>
      </c>
      <c r="C235" s="322" t="s">
        <v>635</v>
      </c>
      <c r="D235" s="322" t="s">
        <v>789</v>
      </c>
      <c r="E235" s="323">
        <v>0.5</v>
      </c>
    </row>
    <row r="236" spans="1:5" ht="14.25">
      <c r="A236" s="321">
        <v>842</v>
      </c>
      <c r="B236" s="321">
        <v>13730</v>
      </c>
      <c r="C236" s="322" t="s">
        <v>635</v>
      </c>
      <c r="D236" s="322" t="s">
        <v>790</v>
      </c>
      <c r="E236" s="323">
        <v>0.5</v>
      </c>
    </row>
    <row r="237" spans="1:5" ht="14.25">
      <c r="A237" s="321">
        <v>789</v>
      </c>
      <c r="B237" s="321">
        <v>13134</v>
      </c>
      <c r="C237" s="322" t="s">
        <v>635</v>
      </c>
      <c r="D237" s="322" t="s">
        <v>791</v>
      </c>
      <c r="E237" s="323">
        <v>0.5</v>
      </c>
    </row>
    <row r="238" spans="1:5" ht="14.25">
      <c r="A238" s="321">
        <v>757</v>
      </c>
      <c r="B238" s="321">
        <v>13037</v>
      </c>
      <c r="C238" s="322" t="s">
        <v>635</v>
      </c>
      <c r="D238" s="322" t="s">
        <v>792</v>
      </c>
      <c r="E238" s="323">
        <v>0.49</v>
      </c>
    </row>
    <row r="239" spans="1:5" ht="14.25">
      <c r="A239" s="321">
        <v>858</v>
      </c>
      <c r="B239" s="321">
        <v>13401</v>
      </c>
      <c r="C239" s="322" t="s">
        <v>635</v>
      </c>
      <c r="D239" s="322" t="s">
        <v>793</v>
      </c>
      <c r="E239" s="323">
        <v>0.48</v>
      </c>
    </row>
    <row r="240" spans="1:5" ht="14.25">
      <c r="A240" s="321">
        <v>862</v>
      </c>
      <c r="B240" s="321">
        <v>13405</v>
      </c>
      <c r="C240" s="322" t="s">
        <v>635</v>
      </c>
      <c r="D240" s="322" t="s">
        <v>794</v>
      </c>
      <c r="E240" s="323">
        <v>0.48</v>
      </c>
    </row>
    <row r="241" spans="1:5" ht="14.25">
      <c r="A241" s="321">
        <v>867</v>
      </c>
      <c r="B241" s="321">
        <v>13410</v>
      </c>
      <c r="C241" s="322" t="s">
        <v>635</v>
      </c>
      <c r="D241" s="322" t="s">
        <v>795</v>
      </c>
      <c r="E241" s="323">
        <v>0.48</v>
      </c>
    </row>
    <row r="242" spans="1:5" ht="14.25">
      <c r="A242" s="321">
        <v>879</v>
      </c>
      <c r="B242" s="321">
        <v>13422</v>
      </c>
      <c r="C242" s="322" t="s">
        <v>635</v>
      </c>
      <c r="D242" s="322" t="s">
        <v>796</v>
      </c>
      <c r="E242" s="323">
        <v>0.44</v>
      </c>
    </row>
    <row r="243" spans="1:5" ht="14.25">
      <c r="A243" s="321">
        <v>893</v>
      </c>
      <c r="B243" s="321">
        <v>13436</v>
      </c>
      <c r="C243" s="322" t="s">
        <v>635</v>
      </c>
      <c r="D243" s="322" t="s">
        <v>797</v>
      </c>
      <c r="E243" s="323">
        <v>0.44</v>
      </c>
    </row>
    <row r="244" spans="1:5" ht="14.25">
      <c r="A244" s="321">
        <v>877</v>
      </c>
      <c r="B244" s="321">
        <v>13420</v>
      </c>
      <c r="C244" s="322" t="s">
        <v>635</v>
      </c>
      <c r="D244" s="322" t="s">
        <v>798</v>
      </c>
      <c r="E244" s="323">
        <v>0.42</v>
      </c>
    </row>
    <row r="245" spans="1:5" ht="14.25">
      <c r="A245" s="321">
        <v>822</v>
      </c>
      <c r="B245" s="321">
        <v>13154</v>
      </c>
      <c r="C245" s="322" t="s">
        <v>635</v>
      </c>
      <c r="D245" s="322" t="s">
        <v>799</v>
      </c>
      <c r="E245" s="323">
        <v>0.41</v>
      </c>
    </row>
    <row r="246" spans="1:5" ht="14.25">
      <c r="A246" s="321">
        <v>776</v>
      </c>
      <c r="B246" s="321">
        <v>13085</v>
      </c>
      <c r="C246" s="322" t="s">
        <v>635</v>
      </c>
      <c r="D246" s="322" t="s">
        <v>800</v>
      </c>
      <c r="E246" s="323">
        <v>0.4</v>
      </c>
    </row>
    <row r="247" spans="1:5" ht="14.25">
      <c r="A247" s="321">
        <v>814</v>
      </c>
      <c r="B247" s="321">
        <v>13048</v>
      </c>
      <c r="C247" s="322" t="s">
        <v>635</v>
      </c>
      <c r="D247" s="322" t="s">
        <v>801</v>
      </c>
      <c r="E247" s="323">
        <v>0.39</v>
      </c>
    </row>
    <row r="248" spans="1:5" ht="14.25">
      <c r="A248" s="321">
        <v>769</v>
      </c>
      <c r="B248" s="321">
        <v>13063</v>
      </c>
      <c r="C248" s="322" t="s">
        <v>635</v>
      </c>
      <c r="D248" s="322" t="s">
        <v>802</v>
      </c>
      <c r="E248" s="323">
        <v>0.37</v>
      </c>
    </row>
    <row r="249" spans="1:5" ht="14.25">
      <c r="A249" s="321">
        <v>872</v>
      </c>
      <c r="B249" s="321">
        <v>13415</v>
      </c>
      <c r="C249" s="322" t="s">
        <v>635</v>
      </c>
      <c r="D249" s="322" t="s">
        <v>803</v>
      </c>
      <c r="E249" s="323">
        <v>0.35</v>
      </c>
    </row>
    <row r="250" spans="1:5" ht="14.25">
      <c r="A250" s="321">
        <v>818</v>
      </c>
      <c r="B250" s="321">
        <v>13129</v>
      </c>
      <c r="C250" s="322" t="s">
        <v>635</v>
      </c>
      <c r="D250" s="322" t="s">
        <v>804</v>
      </c>
      <c r="E250" s="323">
        <v>0.32</v>
      </c>
    </row>
    <row r="251" spans="1:5" ht="14.25">
      <c r="A251" s="321">
        <v>820</v>
      </c>
      <c r="B251" s="321">
        <v>13152</v>
      </c>
      <c r="C251" s="322" t="s">
        <v>635</v>
      </c>
      <c r="D251" s="322" t="s">
        <v>805</v>
      </c>
      <c r="E251" s="323">
        <v>0.32</v>
      </c>
    </row>
    <row r="252" spans="1:5" ht="14.25">
      <c r="A252" s="321">
        <v>883</v>
      </c>
      <c r="B252" s="321">
        <v>13426</v>
      </c>
      <c r="C252" s="322" t="s">
        <v>635</v>
      </c>
      <c r="D252" s="322" t="s">
        <v>806</v>
      </c>
      <c r="E252" s="323">
        <v>0.32</v>
      </c>
    </row>
    <row r="253" spans="1:5" ht="14.25">
      <c r="A253" s="321">
        <v>860</v>
      </c>
      <c r="B253" s="321">
        <v>13403</v>
      </c>
      <c r="C253" s="322" t="s">
        <v>635</v>
      </c>
      <c r="D253" s="322" t="s">
        <v>807</v>
      </c>
      <c r="E253" s="323">
        <v>0.31</v>
      </c>
    </row>
    <row r="254" spans="1:5" ht="14.25">
      <c r="A254" s="321">
        <v>843</v>
      </c>
      <c r="B254" s="321">
        <v>13731</v>
      </c>
      <c r="C254" s="322" t="s">
        <v>635</v>
      </c>
      <c r="D254" s="322" t="s">
        <v>808</v>
      </c>
      <c r="E254" s="323">
        <v>0.31</v>
      </c>
    </row>
    <row r="255" spans="1:5" ht="14.25">
      <c r="A255" s="321">
        <v>845</v>
      </c>
      <c r="B255" s="321">
        <v>13735</v>
      </c>
      <c r="C255" s="322" t="s">
        <v>635</v>
      </c>
      <c r="D255" s="322" t="s">
        <v>809</v>
      </c>
      <c r="E255" s="323">
        <v>0.3</v>
      </c>
    </row>
    <row r="256" spans="1:5" ht="14.25">
      <c r="A256" s="321">
        <v>780</v>
      </c>
      <c r="B256" s="321">
        <v>13107</v>
      </c>
      <c r="C256" s="322" t="s">
        <v>635</v>
      </c>
      <c r="D256" s="322" t="s">
        <v>810</v>
      </c>
      <c r="E256" s="323">
        <v>0.3</v>
      </c>
    </row>
    <row r="257" spans="1:5" ht="14.25">
      <c r="A257" s="321">
        <v>837</v>
      </c>
      <c r="B257" s="321">
        <v>13715</v>
      </c>
      <c r="C257" s="322" t="s">
        <v>635</v>
      </c>
      <c r="D257" s="322" t="s">
        <v>811</v>
      </c>
      <c r="E257" s="323">
        <v>0.29</v>
      </c>
    </row>
    <row r="258" spans="1:5" ht="14.25">
      <c r="A258" s="321">
        <v>878</v>
      </c>
      <c r="B258" s="321">
        <v>13421</v>
      </c>
      <c r="C258" s="322" t="s">
        <v>635</v>
      </c>
      <c r="D258" s="322" t="s">
        <v>812</v>
      </c>
      <c r="E258" s="323">
        <v>0.29</v>
      </c>
    </row>
    <row r="259" spans="1:5" ht="14.25">
      <c r="A259" s="321">
        <v>857</v>
      </c>
      <c r="B259" s="321">
        <v>13400</v>
      </c>
      <c r="C259" s="322" t="s">
        <v>635</v>
      </c>
      <c r="D259" s="322" t="s">
        <v>813</v>
      </c>
      <c r="E259" s="323">
        <v>0.28</v>
      </c>
    </row>
    <row r="260" spans="1:5" ht="14.25">
      <c r="A260" s="321">
        <v>765</v>
      </c>
      <c r="B260" s="321">
        <v>13050</v>
      </c>
      <c r="C260" s="322" t="s">
        <v>635</v>
      </c>
      <c r="D260" s="322" t="s">
        <v>814</v>
      </c>
      <c r="E260" s="323">
        <v>0.27</v>
      </c>
    </row>
    <row r="261" spans="1:5" ht="14.25">
      <c r="A261" s="321">
        <v>824</v>
      </c>
      <c r="B261" s="321">
        <v>13176</v>
      </c>
      <c r="C261" s="322" t="s">
        <v>635</v>
      </c>
      <c r="D261" s="322" t="s">
        <v>815</v>
      </c>
      <c r="E261" s="323">
        <v>0.26</v>
      </c>
    </row>
    <row r="262" spans="1:5" ht="14.25">
      <c r="A262" s="321">
        <v>825</v>
      </c>
      <c r="B262" s="321">
        <v>13185</v>
      </c>
      <c r="C262" s="322" t="s">
        <v>635</v>
      </c>
      <c r="D262" s="322" t="s">
        <v>816</v>
      </c>
      <c r="E262" s="323">
        <v>0.25</v>
      </c>
    </row>
    <row r="263" spans="1:5" ht="14.25">
      <c r="A263" s="321">
        <v>829</v>
      </c>
      <c r="B263" s="321">
        <v>13705</v>
      </c>
      <c r="C263" s="322" t="s">
        <v>635</v>
      </c>
      <c r="D263" s="322" t="s">
        <v>817</v>
      </c>
      <c r="E263" s="323">
        <v>0.25</v>
      </c>
    </row>
    <row r="264" spans="1:5" ht="14.25">
      <c r="A264" s="321">
        <v>758</v>
      </c>
      <c r="B264" s="321">
        <v>13039</v>
      </c>
      <c r="C264" s="322" t="s">
        <v>635</v>
      </c>
      <c r="D264" s="322" t="s">
        <v>818</v>
      </c>
      <c r="E264" s="323">
        <v>0.25</v>
      </c>
    </row>
    <row r="265" spans="1:5" ht="14.25">
      <c r="A265" s="321">
        <v>813</v>
      </c>
      <c r="B265" s="321">
        <v>13038</v>
      </c>
      <c r="C265" s="322" t="s">
        <v>635</v>
      </c>
      <c r="D265" s="322" t="s">
        <v>819</v>
      </c>
      <c r="E265" s="323">
        <v>0.23</v>
      </c>
    </row>
    <row r="266" spans="1:5" ht="14.25">
      <c r="A266" s="321">
        <v>866</v>
      </c>
      <c r="B266" s="321">
        <v>13409</v>
      </c>
      <c r="C266" s="322" t="s">
        <v>635</v>
      </c>
      <c r="D266" s="322" t="s">
        <v>820</v>
      </c>
      <c r="E266" s="323">
        <v>0.063</v>
      </c>
    </row>
    <row r="267" spans="1:5" ht="14.25">
      <c r="A267" s="321">
        <v>952</v>
      </c>
      <c r="B267" s="321">
        <v>20901</v>
      </c>
      <c r="C267" s="322" t="s">
        <v>635</v>
      </c>
      <c r="D267" s="322" t="s">
        <v>821</v>
      </c>
      <c r="E267" s="323">
        <v>37.8</v>
      </c>
    </row>
    <row r="268" spans="1:5" ht="14.25">
      <c r="A268" s="321">
        <v>925</v>
      </c>
      <c r="B268" s="321">
        <v>15028</v>
      </c>
      <c r="C268" s="322" t="s">
        <v>635</v>
      </c>
      <c r="D268" s="322" t="s">
        <v>822</v>
      </c>
      <c r="E268" s="323">
        <v>35.6</v>
      </c>
    </row>
    <row r="269" spans="1:5" ht="14.25">
      <c r="A269" s="321">
        <v>927</v>
      </c>
      <c r="B269" s="321">
        <v>15032</v>
      </c>
      <c r="C269" s="322" t="s">
        <v>635</v>
      </c>
      <c r="D269" s="322" t="s">
        <v>823</v>
      </c>
      <c r="E269" s="323">
        <v>35</v>
      </c>
    </row>
    <row r="270" spans="1:5" ht="14.25">
      <c r="A270" s="321">
        <v>945</v>
      </c>
      <c r="B270" s="321">
        <v>15053</v>
      </c>
      <c r="C270" s="322" t="s">
        <v>635</v>
      </c>
      <c r="D270" s="322" t="s">
        <v>824</v>
      </c>
      <c r="E270" s="323">
        <v>26.8</v>
      </c>
    </row>
    <row r="271" spans="1:5" ht="14.25">
      <c r="A271" s="321">
        <v>904</v>
      </c>
      <c r="B271" s="321">
        <v>15002</v>
      </c>
      <c r="C271" s="322" t="s">
        <v>635</v>
      </c>
      <c r="D271" s="322" t="s">
        <v>825</v>
      </c>
      <c r="E271" s="323">
        <v>26.2</v>
      </c>
    </row>
    <row r="272" spans="1:5" ht="14.25">
      <c r="A272" s="321">
        <v>903</v>
      </c>
      <c r="B272" s="321">
        <v>15001</v>
      </c>
      <c r="C272" s="322" t="s">
        <v>635</v>
      </c>
      <c r="D272" s="322" t="s">
        <v>826</v>
      </c>
      <c r="E272" s="323">
        <v>26.1</v>
      </c>
    </row>
    <row r="273" spans="1:5" ht="14.25">
      <c r="A273" s="321">
        <v>934</v>
      </c>
      <c r="B273" s="321">
        <v>15041</v>
      </c>
      <c r="C273" s="322" t="s">
        <v>635</v>
      </c>
      <c r="D273" s="322" t="s">
        <v>827</v>
      </c>
      <c r="E273" s="323">
        <v>25.8</v>
      </c>
    </row>
    <row r="274" spans="1:5" ht="14.25">
      <c r="A274" s="321">
        <v>949</v>
      </c>
      <c r="B274" s="321">
        <v>15202</v>
      </c>
      <c r="C274" s="322" t="s">
        <v>635</v>
      </c>
      <c r="D274" s="322" t="s">
        <v>828</v>
      </c>
      <c r="E274" s="323">
        <v>25.4</v>
      </c>
    </row>
    <row r="275" spans="1:5" ht="14.25">
      <c r="A275" s="321">
        <v>912</v>
      </c>
      <c r="B275" s="321">
        <v>15011</v>
      </c>
      <c r="C275" s="322" t="s">
        <v>635</v>
      </c>
      <c r="D275" s="322" t="s">
        <v>829</v>
      </c>
      <c r="E275" s="323">
        <v>25.1</v>
      </c>
    </row>
    <row r="276" spans="1:5" ht="14.25">
      <c r="A276" s="321">
        <v>930</v>
      </c>
      <c r="B276" s="321">
        <v>15035</v>
      </c>
      <c r="C276" s="322" t="s">
        <v>635</v>
      </c>
      <c r="D276" s="322" t="s">
        <v>830</v>
      </c>
      <c r="E276" s="323">
        <v>24.9</v>
      </c>
    </row>
    <row r="277" spans="1:5" ht="14.25">
      <c r="A277" s="321">
        <v>931</v>
      </c>
      <c r="B277" s="321">
        <v>15037</v>
      </c>
      <c r="C277" s="322" t="s">
        <v>635</v>
      </c>
      <c r="D277" s="322" t="s">
        <v>831</v>
      </c>
      <c r="E277" s="323">
        <v>24.8</v>
      </c>
    </row>
    <row r="278" spans="1:5" ht="14.25">
      <c r="A278" s="321">
        <v>935</v>
      </c>
      <c r="B278" s="321">
        <v>15042</v>
      </c>
      <c r="C278" s="322" t="s">
        <v>635</v>
      </c>
      <c r="D278" s="322" t="s">
        <v>832</v>
      </c>
      <c r="E278" s="323">
        <v>24.1</v>
      </c>
    </row>
    <row r="279" spans="1:5" ht="14.25">
      <c r="A279" s="321">
        <v>929</v>
      </c>
      <c r="B279" s="321">
        <v>15034</v>
      </c>
      <c r="C279" s="322" t="s">
        <v>635</v>
      </c>
      <c r="D279" s="322" t="s">
        <v>833</v>
      </c>
      <c r="E279" s="323">
        <v>23.9</v>
      </c>
    </row>
    <row r="280" spans="1:5" ht="14.25">
      <c r="A280" s="321">
        <v>938</v>
      </c>
      <c r="B280" s="321">
        <v>15045</v>
      </c>
      <c r="C280" s="322" t="s">
        <v>635</v>
      </c>
      <c r="D280" s="322" t="s">
        <v>834</v>
      </c>
      <c r="E280" s="323">
        <v>22.8</v>
      </c>
    </row>
    <row r="281" spans="1:5" ht="14.25">
      <c r="A281" s="321">
        <v>902</v>
      </c>
      <c r="B281" s="321">
        <v>15000</v>
      </c>
      <c r="C281" s="322" t="s">
        <v>635</v>
      </c>
      <c r="D281" s="322" t="s">
        <v>835</v>
      </c>
      <c r="E281" s="323">
        <v>22.6</v>
      </c>
    </row>
    <row r="282" spans="1:5" ht="14.25">
      <c r="A282" s="321">
        <v>910</v>
      </c>
      <c r="B282" s="321">
        <v>15009</v>
      </c>
      <c r="C282" s="322" t="s">
        <v>635</v>
      </c>
      <c r="D282" s="322" t="s">
        <v>836</v>
      </c>
      <c r="E282" s="323">
        <v>22.3</v>
      </c>
    </row>
    <row r="283" spans="1:5" ht="14.25">
      <c r="A283" s="321">
        <v>937</v>
      </c>
      <c r="B283" s="321">
        <v>15044</v>
      </c>
      <c r="C283" s="322" t="s">
        <v>635</v>
      </c>
      <c r="D283" s="322" t="s">
        <v>837</v>
      </c>
      <c r="E283" s="323">
        <v>21.7</v>
      </c>
    </row>
    <row r="284" spans="1:5" ht="14.25">
      <c r="A284" s="321">
        <v>944</v>
      </c>
      <c r="B284" s="321">
        <v>15052</v>
      </c>
      <c r="C284" s="322" t="s">
        <v>635</v>
      </c>
      <c r="D284" s="322" t="s">
        <v>838</v>
      </c>
      <c r="E284" s="323">
        <v>21.3</v>
      </c>
    </row>
    <row r="285" spans="1:5" ht="14.25">
      <c r="A285" s="321">
        <v>911</v>
      </c>
      <c r="B285" s="321">
        <v>15010</v>
      </c>
      <c r="C285" s="322" t="s">
        <v>635</v>
      </c>
      <c r="D285" s="322" t="s">
        <v>839</v>
      </c>
      <c r="E285" s="323">
        <v>20.8</v>
      </c>
    </row>
    <row r="286" spans="1:5" ht="14.25">
      <c r="A286" s="321">
        <v>947</v>
      </c>
      <c r="B286" s="321">
        <v>15055</v>
      </c>
      <c r="C286" s="322" t="s">
        <v>635</v>
      </c>
      <c r="D286" s="322" t="s">
        <v>840</v>
      </c>
      <c r="E286" s="323">
        <v>20.5</v>
      </c>
    </row>
    <row r="287" spans="1:5" ht="14.25">
      <c r="A287" s="321">
        <v>946</v>
      </c>
      <c r="B287" s="321">
        <v>15054</v>
      </c>
      <c r="C287" s="322" t="s">
        <v>635</v>
      </c>
      <c r="D287" s="322" t="s">
        <v>841</v>
      </c>
      <c r="E287" s="323">
        <v>20.5</v>
      </c>
    </row>
    <row r="288" spans="1:5" ht="14.25">
      <c r="A288" s="321">
        <v>950</v>
      </c>
      <c r="B288" s="321">
        <v>15203</v>
      </c>
      <c r="C288" s="322" t="s">
        <v>635</v>
      </c>
      <c r="D288" s="322" t="s">
        <v>842</v>
      </c>
      <c r="E288" s="323">
        <v>20.3</v>
      </c>
    </row>
    <row r="289" spans="1:5" ht="14.25">
      <c r="A289" s="321">
        <v>932</v>
      </c>
      <c r="B289" s="321">
        <v>15038</v>
      </c>
      <c r="C289" s="322" t="s">
        <v>635</v>
      </c>
      <c r="D289" s="322" t="s">
        <v>843</v>
      </c>
      <c r="E289" s="323">
        <v>20</v>
      </c>
    </row>
    <row r="290" spans="1:5" ht="14.25">
      <c r="A290" s="321">
        <v>916</v>
      </c>
      <c r="B290" s="321">
        <v>15018</v>
      </c>
      <c r="C290" s="322" t="s">
        <v>635</v>
      </c>
      <c r="D290" s="322" t="s">
        <v>844</v>
      </c>
      <c r="E290" s="323">
        <v>19.6</v>
      </c>
    </row>
    <row r="291" spans="1:5" ht="14.25">
      <c r="A291" s="321">
        <v>940</v>
      </c>
      <c r="B291" s="321">
        <v>15047</v>
      </c>
      <c r="C291" s="322" t="s">
        <v>635</v>
      </c>
      <c r="D291" s="322" t="s">
        <v>845</v>
      </c>
      <c r="E291" s="323">
        <v>19.5</v>
      </c>
    </row>
    <row r="292" spans="1:5" ht="14.25">
      <c r="A292" s="321">
        <v>917</v>
      </c>
      <c r="B292" s="321">
        <v>15019</v>
      </c>
      <c r="C292" s="322" t="s">
        <v>635</v>
      </c>
      <c r="D292" s="322" t="s">
        <v>846</v>
      </c>
      <c r="E292" s="323">
        <v>18</v>
      </c>
    </row>
    <row r="293" spans="1:5" ht="14.25">
      <c r="A293" s="321">
        <v>905</v>
      </c>
      <c r="B293" s="321">
        <v>15004</v>
      </c>
      <c r="C293" s="322" t="s">
        <v>635</v>
      </c>
      <c r="D293" s="322" t="s">
        <v>847</v>
      </c>
      <c r="E293" s="323">
        <v>17</v>
      </c>
    </row>
    <row r="294" spans="1:5" ht="14.25">
      <c r="A294" s="321">
        <v>928</v>
      </c>
      <c r="B294" s="321">
        <v>15033</v>
      </c>
      <c r="C294" s="322" t="s">
        <v>635</v>
      </c>
      <c r="D294" s="322" t="s">
        <v>848</v>
      </c>
      <c r="E294" s="323">
        <v>17</v>
      </c>
    </row>
    <row r="295" spans="1:5" ht="14.25">
      <c r="A295" s="321">
        <v>909</v>
      </c>
      <c r="B295" s="321">
        <v>15008</v>
      </c>
      <c r="C295" s="322" t="s">
        <v>635</v>
      </c>
      <c r="D295" s="322" t="s">
        <v>849</v>
      </c>
      <c r="E295" s="323">
        <v>16.9</v>
      </c>
    </row>
    <row r="296" spans="1:5" ht="14.25">
      <c r="A296" s="321">
        <v>922</v>
      </c>
      <c r="B296" s="321">
        <v>15025</v>
      </c>
      <c r="C296" s="322" t="s">
        <v>635</v>
      </c>
      <c r="D296" s="322" t="s">
        <v>850</v>
      </c>
      <c r="E296" s="323">
        <v>16.2</v>
      </c>
    </row>
    <row r="297" spans="1:5" ht="14.25">
      <c r="A297" s="321">
        <v>943</v>
      </c>
      <c r="B297" s="321">
        <v>15050</v>
      </c>
      <c r="C297" s="322" t="s">
        <v>635</v>
      </c>
      <c r="D297" s="322" t="s">
        <v>851</v>
      </c>
      <c r="E297" s="323">
        <v>15.8</v>
      </c>
    </row>
    <row r="298" spans="1:5" ht="14.25">
      <c r="A298" s="321">
        <v>906</v>
      </c>
      <c r="B298" s="321">
        <v>15005</v>
      </c>
      <c r="C298" s="322" t="s">
        <v>635</v>
      </c>
      <c r="D298" s="322" t="s">
        <v>852</v>
      </c>
      <c r="E298" s="323">
        <v>15.7</v>
      </c>
    </row>
    <row r="299" spans="1:5" ht="14.25">
      <c r="A299" s="321">
        <v>951</v>
      </c>
      <c r="B299" s="321">
        <v>20581</v>
      </c>
      <c r="C299" s="322" t="s">
        <v>635</v>
      </c>
      <c r="D299" s="322" t="s">
        <v>853</v>
      </c>
      <c r="E299" s="323">
        <v>15.5</v>
      </c>
    </row>
    <row r="300" spans="1:5" ht="14.25">
      <c r="A300" s="321">
        <v>942</v>
      </c>
      <c r="B300" s="321">
        <v>15049</v>
      </c>
      <c r="C300" s="322" t="s">
        <v>635</v>
      </c>
      <c r="D300" s="322" t="s">
        <v>854</v>
      </c>
      <c r="E300" s="323">
        <v>14.8</v>
      </c>
    </row>
    <row r="301" spans="1:5" ht="14.25">
      <c r="A301" s="321">
        <v>920</v>
      </c>
      <c r="B301" s="321">
        <v>15023</v>
      </c>
      <c r="C301" s="322" t="s">
        <v>635</v>
      </c>
      <c r="D301" s="322" t="s">
        <v>855</v>
      </c>
      <c r="E301" s="323">
        <v>12.9</v>
      </c>
    </row>
    <row r="302" spans="1:5" ht="14.25">
      <c r="A302" s="321">
        <v>939</v>
      </c>
      <c r="B302" s="321">
        <v>15046</v>
      </c>
      <c r="C302" s="322" t="s">
        <v>635</v>
      </c>
      <c r="D302" s="322" t="s">
        <v>856</v>
      </c>
      <c r="E302" s="323">
        <v>12</v>
      </c>
    </row>
    <row r="303" spans="1:5" ht="14.25">
      <c r="A303" s="321">
        <v>923</v>
      </c>
      <c r="B303" s="321">
        <v>15026</v>
      </c>
      <c r="C303" s="322" t="s">
        <v>635</v>
      </c>
      <c r="D303" s="322" t="s">
        <v>857</v>
      </c>
      <c r="E303" s="323">
        <v>11.3</v>
      </c>
    </row>
    <row r="304" spans="1:5" ht="14.25">
      <c r="A304" s="321">
        <v>941</v>
      </c>
      <c r="B304" s="321">
        <v>15048</v>
      </c>
      <c r="C304" s="322" t="s">
        <v>635</v>
      </c>
      <c r="D304" s="322" t="s">
        <v>858</v>
      </c>
      <c r="E304" s="323">
        <v>9.78</v>
      </c>
    </row>
    <row r="305" spans="1:5" ht="14.25">
      <c r="A305" s="321">
        <v>924</v>
      </c>
      <c r="B305" s="321">
        <v>15027</v>
      </c>
      <c r="C305" s="322" t="s">
        <v>635</v>
      </c>
      <c r="D305" s="322" t="s">
        <v>859</v>
      </c>
      <c r="E305" s="323">
        <v>9.33</v>
      </c>
    </row>
    <row r="306" spans="1:5" ht="14.25">
      <c r="A306" s="321">
        <v>936</v>
      </c>
      <c r="B306" s="321">
        <v>15043</v>
      </c>
      <c r="C306" s="322" t="s">
        <v>635</v>
      </c>
      <c r="D306" s="322" t="s">
        <v>860</v>
      </c>
      <c r="E306" s="323">
        <v>8.3</v>
      </c>
    </row>
    <row r="307" spans="1:5" ht="14.25">
      <c r="A307" s="321">
        <v>908</v>
      </c>
      <c r="B307" s="321">
        <v>15007</v>
      </c>
      <c r="C307" s="322" t="s">
        <v>635</v>
      </c>
      <c r="D307" s="322" t="s">
        <v>861</v>
      </c>
      <c r="E307" s="323">
        <v>7.8</v>
      </c>
    </row>
    <row r="308" spans="1:5" ht="14.25">
      <c r="A308" s="321">
        <v>948</v>
      </c>
      <c r="B308" s="321">
        <v>15201</v>
      </c>
      <c r="C308" s="322" t="s">
        <v>635</v>
      </c>
      <c r="D308" s="322" t="s">
        <v>862</v>
      </c>
      <c r="E308" s="323">
        <v>7</v>
      </c>
    </row>
    <row r="309" spans="1:5" ht="14.25">
      <c r="A309" s="321">
        <v>901</v>
      </c>
      <c r="B309" s="321">
        <v>9570</v>
      </c>
      <c r="C309" s="322" t="s">
        <v>635</v>
      </c>
      <c r="D309" s="322" t="s">
        <v>863</v>
      </c>
      <c r="E309" s="323">
        <v>6.1</v>
      </c>
    </row>
    <row r="310" spans="1:5" ht="14.25">
      <c r="A310" s="321">
        <v>914</v>
      </c>
      <c r="B310" s="321">
        <v>15014</v>
      </c>
      <c r="C310" s="322" t="s">
        <v>635</v>
      </c>
      <c r="D310" s="322" t="s">
        <v>864</v>
      </c>
      <c r="E310" s="323">
        <v>3.93</v>
      </c>
    </row>
    <row r="311" spans="1:5" ht="14.25">
      <c r="A311" s="321">
        <v>907</v>
      </c>
      <c r="B311" s="321">
        <v>15006</v>
      </c>
      <c r="C311" s="322" t="s">
        <v>635</v>
      </c>
      <c r="D311" s="322" t="s">
        <v>865</v>
      </c>
      <c r="E311" s="323">
        <v>3.93</v>
      </c>
    </row>
    <row r="312" spans="1:5" ht="14.25">
      <c r="A312" s="321">
        <v>926</v>
      </c>
      <c r="B312" s="321">
        <v>15029</v>
      </c>
      <c r="C312" s="322" t="s">
        <v>635</v>
      </c>
      <c r="D312" s="322" t="s">
        <v>866</v>
      </c>
      <c r="E312" s="323">
        <v>3.87</v>
      </c>
    </row>
    <row r="313" spans="1:5" ht="14.25">
      <c r="A313" s="321">
        <v>919</v>
      </c>
      <c r="B313" s="321">
        <v>15021</v>
      </c>
      <c r="C313" s="322" t="s">
        <v>635</v>
      </c>
      <c r="D313" s="322" t="s">
        <v>867</v>
      </c>
      <c r="E313" s="323">
        <v>3.74</v>
      </c>
    </row>
    <row r="314" spans="1:5" ht="14.25">
      <c r="A314" s="321">
        <v>918</v>
      </c>
      <c r="B314" s="321">
        <v>15020</v>
      </c>
      <c r="C314" s="322" t="s">
        <v>635</v>
      </c>
      <c r="D314" s="322" t="s">
        <v>868</v>
      </c>
      <c r="E314" s="323">
        <v>2.36</v>
      </c>
    </row>
    <row r="315" spans="1:5" ht="14.25">
      <c r="A315" s="321">
        <v>933</v>
      </c>
      <c r="B315" s="321">
        <v>15039</v>
      </c>
      <c r="C315" s="322" t="s">
        <v>635</v>
      </c>
      <c r="D315" s="322" t="s">
        <v>869</v>
      </c>
      <c r="E315" s="323">
        <v>2.31</v>
      </c>
    </row>
    <row r="316" spans="1:5" ht="14.25">
      <c r="A316" s="321">
        <v>921</v>
      </c>
      <c r="B316" s="321">
        <v>15024</v>
      </c>
      <c r="C316" s="322" t="s">
        <v>635</v>
      </c>
      <c r="D316" s="322" t="s">
        <v>870</v>
      </c>
      <c r="E316" s="323">
        <v>2.13</v>
      </c>
    </row>
    <row r="317" spans="1:5" ht="14.25">
      <c r="A317" s="321">
        <v>913</v>
      </c>
      <c r="B317" s="321">
        <v>15013</v>
      </c>
      <c r="C317" s="322" t="s">
        <v>635</v>
      </c>
      <c r="D317" s="322" t="s">
        <v>871</v>
      </c>
      <c r="E317" s="323">
        <v>1.51</v>
      </c>
    </row>
    <row r="318" spans="1:5" ht="14.25">
      <c r="A318" s="321">
        <v>915</v>
      </c>
      <c r="B318" s="321">
        <v>15016</v>
      </c>
      <c r="C318" s="322" t="s">
        <v>635</v>
      </c>
      <c r="D318" s="322" t="s">
        <v>872</v>
      </c>
      <c r="E318" s="323">
        <v>1.13</v>
      </c>
    </row>
    <row r="319" spans="1:5" ht="14.25">
      <c r="A319" s="321">
        <v>2886</v>
      </c>
      <c r="B319" s="321">
        <v>17040</v>
      </c>
      <c r="C319" s="322" t="s">
        <v>635</v>
      </c>
      <c r="D319" s="322" t="s">
        <v>873</v>
      </c>
      <c r="E319" s="323" t="s">
        <v>637</v>
      </c>
    </row>
    <row r="320" spans="1:5" ht="14.25">
      <c r="A320" s="321">
        <v>2896</v>
      </c>
      <c r="B320" s="321">
        <v>17270</v>
      </c>
      <c r="C320" s="322" t="s">
        <v>635</v>
      </c>
      <c r="D320" s="322" t="s">
        <v>874</v>
      </c>
      <c r="E320" s="323" t="s">
        <v>637</v>
      </c>
    </row>
    <row r="321" spans="1:5" ht="14.25">
      <c r="A321" s="321">
        <v>2902</v>
      </c>
      <c r="B321" s="321">
        <v>17440</v>
      </c>
      <c r="C321" s="322" t="s">
        <v>635</v>
      </c>
      <c r="D321" s="322" t="s">
        <v>875</v>
      </c>
      <c r="E321" s="323" t="s">
        <v>637</v>
      </c>
    </row>
    <row r="322" spans="1:5" ht="14.25">
      <c r="A322" s="321">
        <v>2877</v>
      </c>
      <c r="B322" s="321">
        <v>16080</v>
      </c>
      <c r="C322" s="322" t="s">
        <v>635</v>
      </c>
      <c r="D322" s="322" t="s">
        <v>876</v>
      </c>
      <c r="E322" s="323" t="s">
        <v>637</v>
      </c>
    </row>
    <row r="323" spans="1:5" ht="14.25">
      <c r="A323" s="321">
        <v>2883</v>
      </c>
      <c r="B323" s="321">
        <v>17001</v>
      </c>
      <c r="C323" s="322" t="s">
        <v>635</v>
      </c>
      <c r="D323" s="322" t="s">
        <v>877</v>
      </c>
      <c r="E323" s="323">
        <v>0.21</v>
      </c>
    </row>
    <row r="324" spans="1:5" ht="14.25">
      <c r="A324" s="321">
        <v>2903</v>
      </c>
      <c r="B324" s="321">
        <v>17700</v>
      </c>
      <c r="C324" s="322" t="s">
        <v>635</v>
      </c>
      <c r="D324" s="322" t="s">
        <v>878</v>
      </c>
      <c r="E324" s="323">
        <v>0</v>
      </c>
    </row>
    <row r="325" spans="1:5" ht="14.25">
      <c r="A325" s="321">
        <v>2904</v>
      </c>
      <c r="B325" s="321">
        <v>17701</v>
      </c>
      <c r="C325" s="322" t="s">
        <v>635</v>
      </c>
      <c r="D325" s="322" t="s">
        <v>879</v>
      </c>
      <c r="E325" s="323">
        <v>0</v>
      </c>
    </row>
    <row r="326" spans="1:5" ht="14.25">
      <c r="A326" s="321">
        <v>2885</v>
      </c>
      <c r="B326" s="321">
        <v>17030</v>
      </c>
      <c r="C326" s="322" t="s">
        <v>635</v>
      </c>
      <c r="D326" s="322" t="s">
        <v>880</v>
      </c>
      <c r="E326" s="323">
        <v>0</v>
      </c>
    </row>
    <row r="327" spans="1:5" ht="14.25">
      <c r="A327" s="321">
        <v>2884</v>
      </c>
      <c r="B327" s="321">
        <v>17020</v>
      </c>
      <c r="C327" s="322" t="s">
        <v>635</v>
      </c>
      <c r="D327" s="322" t="s">
        <v>881</v>
      </c>
      <c r="E327" s="323">
        <v>0</v>
      </c>
    </row>
    <row r="328" spans="1:5" ht="14.25">
      <c r="A328" s="321">
        <v>2905</v>
      </c>
      <c r="B328" s="321">
        <v>17900</v>
      </c>
      <c r="C328" s="322" t="s">
        <v>635</v>
      </c>
      <c r="D328" s="322" t="s">
        <v>882</v>
      </c>
      <c r="E328" s="323">
        <v>0</v>
      </c>
    </row>
    <row r="329" spans="1:5" ht="14.25">
      <c r="A329" s="321">
        <v>2887</v>
      </c>
      <c r="B329" s="321">
        <v>17100</v>
      </c>
      <c r="C329" s="322" t="s">
        <v>635</v>
      </c>
      <c r="D329" s="322" t="s">
        <v>883</v>
      </c>
      <c r="E329" s="323">
        <v>0</v>
      </c>
    </row>
    <row r="330" spans="1:5" ht="14.25">
      <c r="A330" s="321">
        <v>2889</v>
      </c>
      <c r="B330" s="321">
        <v>17126</v>
      </c>
      <c r="C330" s="322" t="s">
        <v>635</v>
      </c>
      <c r="D330" s="322" t="s">
        <v>884</v>
      </c>
      <c r="E330" s="323">
        <v>0</v>
      </c>
    </row>
    <row r="331" spans="1:5" ht="14.25">
      <c r="A331" s="321">
        <v>2890</v>
      </c>
      <c r="B331" s="321">
        <v>17130</v>
      </c>
      <c r="C331" s="322" t="s">
        <v>635</v>
      </c>
      <c r="D331" s="322" t="s">
        <v>885</v>
      </c>
      <c r="E331" s="323">
        <v>0</v>
      </c>
    </row>
    <row r="332" spans="1:5" ht="14.25">
      <c r="A332" s="321">
        <v>2891</v>
      </c>
      <c r="B332" s="321">
        <v>17170</v>
      </c>
      <c r="C332" s="322" t="s">
        <v>635</v>
      </c>
      <c r="D332" s="322" t="s">
        <v>886</v>
      </c>
      <c r="E332" s="323">
        <v>0</v>
      </c>
    </row>
    <row r="333" spans="1:5" ht="14.25">
      <c r="A333" s="321">
        <v>2888</v>
      </c>
      <c r="B333" s="321">
        <v>17110</v>
      </c>
      <c r="C333" s="322" t="s">
        <v>635</v>
      </c>
      <c r="D333" s="322" t="s">
        <v>887</v>
      </c>
      <c r="E333" s="323">
        <v>0</v>
      </c>
    </row>
    <row r="334" spans="1:5" ht="14.25">
      <c r="A334" s="321">
        <v>2892</v>
      </c>
      <c r="B334" s="321">
        <v>17180</v>
      </c>
      <c r="C334" s="322" t="s">
        <v>635</v>
      </c>
      <c r="D334" s="322" t="s">
        <v>888</v>
      </c>
      <c r="E334" s="323">
        <v>0</v>
      </c>
    </row>
    <row r="335" spans="1:5" ht="14.25">
      <c r="A335" s="321">
        <v>2893</v>
      </c>
      <c r="B335" s="321">
        <v>17190</v>
      </c>
      <c r="C335" s="322" t="s">
        <v>635</v>
      </c>
      <c r="D335" s="322" t="s">
        <v>889</v>
      </c>
      <c r="E335" s="323">
        <v>0</v>
      </c>
    </row>
    <row r="336" spans="1:5" ht="14.25">
      <c r="A336" s="321">
        <v>2894</v>
      </c>
      <c r="B336" s="321">
        <v>17210</v>
      </c>
      <c r="C336" s="322" t="s">
        <v>635</v>
      </c>
      <c r="D336" s="322" t="s">
        <v>890</v>
      </c>
      <c r="E336" s="323">
        <v>0</v>
      </c>
    </row>
    <row r="337" spans="1:5" ht="14.25">
      <c r="A337" s="321">
        <v>2895</v>
      </c>
      <c r="B337" s="321">
        <v>17220</v>
      </c>
      <c r="C337" s="322" t="s">
        <v>635</v>
      </c>
      <c r="D337" s="322" t="s">
        <v>891</v>
      </c>
      <c r="E337" s="323">
        <v>0</v>
      </c>
    </row>
    <row r="338" spans="1:5" ht="14.25">
      <c r="A338" s="321">
        <v>2881</v>
      </c>
      <c r="B338" s="321">
        <v>16150</v>
      </c>
      <c r="C338" s="322" t="s">
        <v>635</v>
      </c>
      <c r="D338" s="322" t="s">
        <v>892</v>
      </c>
      <c r="E338" s="323">
        <v>0</v>
      </c>
    </row>
    <row r="339" spans="1:5" ht="14.25">
      <c r="A339" s="321">
        <v>2880</v>
      </c>
      <c r="B339" s="321">
        <v>16129</v>
      </c>
      <c r="C339" s="322" t="s">
        <v>635</v>
      </c>
      <c r="D339" s="322" t="s">
        <v>893</v>
      </c>
      <c r="E339" s="323">
        <v>0</v>
      </c>
    </row>
    <row r="340" spans="1:5" ht="14.25">
      <c r="A340" s="321">
        <v>2897</v>
      </c>
      <c r="B340" s="321">
        <v>17325</v>
      </c>
      <c r="C340" s="322" t="s">
        <v>635</v>
      </c>
      <c r="D340" s="322" t="s">
        <v>894</v>
      </c>
      <c r="E340" s="323">
        <v>0</v>
      </c>
    </row>
    <row r="341" spans="1:5" ht="14.25">
      <c r="A341" s="321">
        <v>2898</v>
      </c>
      <c r="B341" s="321">
        <v>17350</v>
      </c>
      <c r="C341" s="322" t="s">
        <v>635</v>
      </c>
      <c r="D341" s="322" t="s">
        <v>895</v>
      </c>
      <c r="E341" s="323">
        <v>0</v>
      </c>
    </row>
    <row r="342" spans="1:5" ht="14.25">
      <c r="A342" s="321">
        <v>2900</v>
      </c>
      <c r="B342" s="321">
        <v>17400</v>
      </c>
      <c r="C342" s="322" t="s">
        <v>635</v>
      </c>
      <c r="D342" s="322" t="s">
        <v>896</v>
      </c>
      <c r="E342" s="323">
        <v>0</v>
      </c>
    </row>
    <row r="343" spans="1:5" ht="14.25">
      <c r="A343" s="321">
        <v>2901</v>
      </c>
      <c r="B343" s="321">
        <v>17420</v>
      </c>
      <c r="C343" s="322" t="s">
        <v>635</v>
      </c>
      <c r="D343" s="322" t="s">
        <v>897</v>
      </c>
      <c r="E343" s="323">
        <v>0</v>
      </c>
    </row>
    <row r="344" spans="1:5" ht="14.25">
      <c r="A344" s="321">
        <v>2899</v>
      </c>
      <c r="B344" s="321">
        <v>17390</v>
      </c>
      <c r="C344" s="322" t="s">
        <v>635</v>
      </c>
      <c r="D344" s="322" t="s">
        <v>898</v>
      </c>
      <c r="E344" s="323">
        <v>0</v>
      </c>
    </row>
    <row r="345" spans="1:5" ht="14.25">
      <c r="A345" s="321">
        <v>2874</v>
      </c>
      <c r="B345" s="321">
        <v>16030</v>
      </c>
      <c r="C345" s="322" t="s">
        <v>635</v>
      </c>
      <c r="D345" s="322" t="s">
        <v>899</v>
      </c>
      <c r="E345" s="323">
        <v>0</v>
      </c>
    </row>
    <row r="346" spans="1:5" ht="14.25">
      <c r="A346" s="321">
        <v>2878</v>
      </c>
      <c r="B346" s="321">
        <v>16110</v>
      </c>
      <c r="C346" s="322" t="s">
        <v>635</v>
      </c>
      <c r="D346" s="322" t="s">
        <v>900</v>
      </c>
      <c r="E346" s="323">
        <v>0</v>
      </c>
    </row>
    <row r="347" spans="1:5" ht="14.25">
      <c r="A347" s="321">
        <v>2876</v>
      </c>
      <c r="B347" s="321">
        <v>16060</v>
      </c>
      <c r="C347" s="322" t="s">
        <v>635</v>
      </c>
      <c r="D347" s="322" t="s">
        <v>901</v>
      </c>
      <c r="E347" s="323">
        <v>0</v>
      </c>
    </row>
    <row r="348" spans="1:5" ht="14.25">
      <c r="A348" s="321">
        <v>2875</v>
      </c>
      <c r="B348" s="321">
        <v>16040</v>
      </c>
      <c r="C348" s="322" t="s">
        <v>635</v>
      </c>
      <c r="D348" s="322" t="s">
        <v>902</v>
      </c>
      <c r="E348" s="323">
        <v>0</v>
      </c>
    </row>
    <row r="349" spans="1:5" ht="14.25">
      <c r="A349" s="321">
        <v>2882</v>
      </c>
      <c r="B349" s="321">
        <v>16200</v>
      </c>
      <c r="C349" s="322" t="s">
        <v>635</v>
      </c>
      <c r="D349" s="322" t="s">
        <v>903</v>
      </c>
      <c r="E349" s="323">
        <v>0</v>
      </c>
    </row>
    <row r="350" spans="1:5" ht="14.25">
      <c r="A350" s="321">
        <v>2879</v>
      </c>
      <c r="B350" s="321">
        <v>16128</v>
      </c>
      <c r="C350" s="322" t="s">
        <v>635</v>
      </c>
      <c r="D350" s="322" t="s">
        <v>904</v>
      </c>
      <c r="E350" s="323">
        <v>0</v>
      </c>
    </row>
    <row r="351" spans="1:5" ht="14.25">
      <c r="A351" s="321">
        <v>1949</v>
      </c>
      <c r="B351" s="321">
        <v>19054</v>
      </c>
      <c r="C351" s="322" t="s">
        <v>635</v>
      </c>
      <c r="D351" s="322" t="s">
        <v>905</v>
      </c>
      <c r="E351" s="323">
        <v>34.6</v>
      </c>
    </row>
    <row r="352" spans="1:5" ht="14.25">
      <c r="A352" s="321">
        <v>1948</v>
      </c>
      <c r="B352" s="321">
        <v>19044</v>
      </c>
      <c r="C352" s="322" t="s">
        <v>635</v>
      </c>
      <c r="D352" s="322" t="s">
        <v>906</v>
      </c>
      <c r="E352" s="323">
        <v>30.8</v>
      </c>
    </row>
    <row r="353" spans="1:5" ht="14.25">
      <c r="A353" s="321">
        <v>1945</v>
      </c>
      <c r="B353" s="321">
        <v>19021</v>
      </c>
      <c r="C353" s="322" t="s">
        <v>635</v>
      </c>
      <c r="D353" s="322" t="s">
        <v>907</v>
      </c>
      <c r="E353" s="323">
        <v>26.9</v>
      </c>
    </row>
    <row r="354" spans="1:5" ht="14.25">
      <c r="A354" s="321">
        <v>1947</v>
      </c>
      <c r="B354" s="321">
        <v>19027</v>
      </c>
      <c r="C354" s="322" t="s">
        <v>635</v>
      </c>
      <c r="D354" s="322" t="s">
        <v>908</v>
      </c>
      <c r="E354" s="323">
        <v>7.54</v>
      </c>
    </row>
    <row r="355" spans="1:5" ht="14.25">
      <c r="A355" s="321">
        <v>1946</v>
      </c>
      <c r="B355" s="321">
        <v>19026</v>
      </c>
      <c r="C355" s="322" t="s">
        <v>635</v>
      </c>
      <c r="D355" s="322" t="s">
        <v>909</v>
      </c>
      <c r="E355" s="323">
        <v>6.31</v>
      </c>
    </row>
    <row r="356" spans="1:5" ht="14.25">
      <c r="A356" s="321">
        <v>1944</v>
      </c>
      <c r="B356" s="321">
        <v>19250</v>
      </c>
      <c r="C356" s="322" t="s">
        <v>635</v>
      </c>
      <c r="D356" s="322" t="s">
        <v>910</v>
      </c>
      <c r="E356" s="323">
        <v>5.56</v>
      </c>
    </row>
    <row r="357" spans="1:5" ht="14.25">
      <c r="A357" s="321">
        <v>1941</v>
      </c>
      <c r="B357" s="321">
        <v>19201</v>
      </c>
      <c r="C357" s="322" t="s">
        <v>635</v>
      </c>
      <c r="D357" s="322" t="s">
        <v>911</v>
      </c>
      <c r="E357" s="323">
        <v>3.69</v>
      </c>
    </row>
    <row r="358" spans="1:5" ht="14.25">
      <c r="A358" s="321">
        <v>1937</v>
      </c>
      <c r="B358" s="321">
        <v>19050</v>
      </c>
      <c r="C358" s="322" t="s">
        <v>635</v>
      </c>
      <c r="D358" s="322" t="s">
        <v>912</v>
      </c>
      <c r="E358" s="323">
        <v>3.44</v>
      </c>
    </row>
    <row r="359" spans="1:5" ht="14.25">
      <c r="A359" s="321">
        <v>1939</v>
      </c>
      <c r="B359" s="321">
        <v>19060</v>
      </c>
      <c r="C359" s="322" t="s">
        <v>635</v>
      </c>
      <c r="D359" s="322" t="s">
        <v>913</v>
      </c>
      <c r="E359" s="323">
        <v>3.38</v>
      </c>
    </row>
    <row r="360" spans="1:5" ht="14.25">
      <c r="A360" s="321">
        <v>1940</v>
      </c>
      <c r="B360" s="321">
        <v>19200</v>
      </c>
      <c r="C360" s="322" t="s">
        <v>635</v>
      </c>
      <c r="D360" s="322" t="s">
        <v>914</v>
      </c>
      <c r="E360" s="323">
        <v>3.33</v>
      </c>
    </row>
    <row r="361" spans="1:5" ht="14.25">
      <c r="A361" s="321">
        <v>1934</v>
      </c>
      <c r="B361" s="321">
        <v>19039</v>
      </c>
      <c r="C361" s="322" t="s">
        <v>635</v>
      </c>
      <c r="D361" s="322" t="s">
        <v>915</v>
      </c>
      <c r="E361" s="323">
        <v>3.32</v>
      </c>
    </row>
    <row r="362" spans="1:5" ht="14.25">
      <c r="A362" s="321">
        <v>1933</v>
      </c>
      <c r="B362" s="321">
        <v>19038</v>
      </c>
      <c r="C362" s="322" t="s">
        <v>635</v>
      </c>
      <c r="D362" s="322" t="s">
        <v>916</v>
      </c>
      <c r="E362" s="323">
        <v>3.31</v>
      </c>
    </row>
    <row r="363" spans="1:5" ht="14.25">
      <c r="A363" s="321">
        <v>1935</v>
      </c>
      <c r="B363" s="321">
        <v>19041</v>
      </c>
      <c r="C363" s="322" t="s">
        <v>635</v>
      </c>
      <c r="D363" s="322" t="s">
        <v>917</v>
      </c>
      <c r="E363" s="323">
        <v>3.31</v>
      </c>
    </row>
    <row r="364" spans="1:5" ht="14.25">
      <c r="A364" s="321">
        <v>1932</v>
      </c>
      <c r="B364" s="321">
        <v>19037</v>
      </c>
      <c r="C364" s="322" t="s">
        <v>635</v>
      </c>
      <c r="D364" s="322" t="s">
        <v>918</v>
      </c>
      <c r="E364" s="323">
        <v>3.31</v>
      </c>
    </row>
    <row r="365" spans="1:5" ht="14.25">
      <c r="A365" s="321">
        <v>1931</v>
      </c>
      <c r="B365" s="321">
        <v>19024</v>
      </c>
      <c r="C365" s="322" t="s">
        <v>635</v>
      </c>
      <c r="D365" s="322" t="s">
        <v>919</v>
      </c>
      <c r="E365" s="323">
        <v>3.23</v>
      </c>
    </row>
    <row r="366" spans="1:5" ht="14.25">
      <c r="A366" s="321">
        <v>1938</v>
      </c>
      <c r="B366" s="321">
        <v>19051</v>
      </c>
      <c r="C366" s="322" t="s">
        <v>635</v>
      </c>
      <c r="D366" s="322" t="s">
        <v>920</v>
      </c>
      <c r="E366" s="323">
        <v>3.21</v>
      </c>
    </row>
    <row r="367" spans="1:5" ht="14.25">
      <c r="A367" s="321">
        <v>1942</v>
      </c>
      <c r="B367" s="321">
        <v>19202</v>
      </c>
      <c r="C367" s="322" t="s">
        <v>635</v>
      </c>
      <c r="D367" s="322" t="s">
        <v>921</v>
      </c>
      <c r="E367" s="323">
        <v>3.15</v>
      </c>
    </row>
    <row r="368" spans="1:5" ht="14.25">
      <c r="A368" s="321">
        <v>1936</v>
      </c>
      <c r="B368" s="321">
        <v>19042</v>
      </c>
      <c r="C368" s="322" t="s">
        <v>635</v>
      </c>
      <c r="D368" s="322" t="s">
        <v>922</v>
      </c>
      <c r="E368" s="323">
        <v>3.13</v>
      </c>
    </row>
    <row r="369" spans="1:5" ht="14.25">
      <c r="A369" s="321">
        <v>1943</v>
      </c>
      <c r="B369" s="321">
        <v>19225</v>
      </c>
      <c r="C369" s="322" t="s">
        <v>635</v>
      </c>
      <c r="D369" s="322" t="s">
        <v>923</v>
      </c>
      <c r="E369" s="323">
        <v>2.36</v>
      </c>
    </row>
    <row r="370" spans="1:5" ht="14.25">
      <c r="A370" s="321">
        <v>564</v>
      </c>
      <c r="B370" s="321">
        <v>20306</v>
      </c>
      <c r="C370" s="322" t="s">
        <v>635</v>
      </c>
      <c r="D370" s="322" t="s">
        <v>924</v>
      </c>
      <c r="E370" s="323" t="s">
        <v>637</v>
      </c>
    </row>
    <row r="371" spans="1:5" ht="14.25">
      <c r="A371" s="321">
        <v>575</v>
      </c>
      <c r="B371" s="321">
        <v>20317</v>
      </c>
      <c r="C371" s="322" t="s">
        <v>635</v>
      </c>
      <c r="D371" s="322" t="s">
        <v>925</v>
      </c>
      <c r="E371" s="323" t="s">
        <v>637</v>
      </c>
    </row>
    <row r="372" spans="1:5" ht="14.25">
      <c r="A372" s="321">
        <v>589</v>
      </c>
      <c r="B372" s="321">
        <v>20332</v>
      </c>
      <c r="C372" s="322" t="s">
        <v>635</v>
      </c>
      <c r="D372" s="322" t="s">
        <v>926</v>
      </c>
      <c r="E372" s="323" t="s">
        <v>637</v>
      </c>
    </row>
    <row r="373" spans="1:5" ht="14.25">
      <c r="A373" s="321">
        <v>605</v>
      </c>
      <c r="B373" s="321">
        <v>20801</v>
      </c>
      <c r="C373" s="322" t="s">
        <v>635</v>
      </c>
      <c r="D373" s="322" t="s">
        <v>927</v>
      </c>
      <c r="E373" s="323" t="s">
        <v>678</v>
      </c>
    </row>
    <row r="374" spans="1:5" ht="14.25">
      <c r="A374" s="321">
        <v>606</v>
      </c>
      <c r="B374" s="321">
        <v>20802</v>
      </c>
      <c r="C374" s="322" t="s">
        <v>635</v>
      </c>
      <c r="D374" s="322" t="s">
        <v>928</v>
      </c>
      <c r="E374" s="323" t="s">
        <v>678</v>
      </c>
    </row>
    <row r="375" spans="1:5" ht="14.25">
      <c r="A375" s="321">
        <v>610</v>
      </c>
      <c r="B375" s="321">
        <v>20806</v>
      </c>
      <c r="C375" s="322" t="s">
        <v>635</v>
      </c>
      <c r="D375" s="322" t="s">
        <v>929</v>
      </c>
      <c r="E375" s="323" t="s">
        <v>678</v>
      </c>
    </row>
    <row r="376" spans="1:5" ht="14.25">
      <c r="A376" s="321">
        <v>611</v>
      </c>
      <c r="B376" s="321">
        <v>20807</v>
      </c>
      <c r="C376" s="322" t="s">
        <v>635</v>
      </c>
      <c r="D376" s="322" t="s">
        <v>930</v>
      </c>
      <c r="E376" s="323" t="s">
        <v>678</v>
      </c>
    </row>
    <row r="377" spans="1:5" ht="14.25">
      <c r="A377" s="321">
        <v>616</v>
      </c>
      <c r="B377" s="321">
        <v>20812</v>
      </c>
      <c r="C377" s="322" t="s">
        <v>635</v>
      </c>
      <c r="D377" s="322" t="s">
        <v>931</v>
      </c>
      <c r="E377" s="323" t="s">
        <v>678</v>
      </c>
    </row>
    <row r="378" spans="1:5" ht="14.25">
      <c r="A378" s="321">
        <v>619</v>
      </c>
      <c r="B378" s="321">
        <v>20815</v>
      </c>
      <c r="C378" s="322" t="s">
        <v>635</v>
      </c>
      <c r="D378" s="322" t="s">
        <v>932</v>
      </c>
      <c r="E378" s="323" t="s">
        <v>678</v>
      </c>
    </row>
    <row r="379" spans="1:5" ht="14.25">
      <c r="A379" s="321">
        <v>620</v>
      </c>
      <c r="B379" s="321">
        <v>20816</v>
      </c>
      <c r="C379" s="322" t="s">
        <v>635</v>
      </c>
      <c r="D379" s="322" t="s">
        <v>933</v>
      </c>
      <c r="E379" s="323" t="s">
        <v>678</v>
      </c>
    </row>
    <row r="380" spans="1:5" ht="14.25">
      <c r="A380" s="321">
        <v>622</v>
      </c>
      <c r="B380" s="321">
        <v>20818</v>
      </c>
      <c r="C380" s="322" t="s">
        <v>635</v>
      </c>
      <c r="D380" s="322" t="s">
        <v>934</v>
      </c>
      <c r="E380" s="323" t="s">
        <v>678</v>
      </c>
    </row>
    <row r="381" spans="1:5" ht="14.25">
      <c r="A381" s="321">
        <v>623</v>
      </c>
      <c r="B381" s="321">
        <v>20819</v>
      </c>
      <c r="C381" s="322" t="s">
        <v>635</v>
      </c>
      <c r="D381" s="322" t="s">
        <v>935</v>
      </c>
      <c r="E381" s="323" t="s">
        <v>678</v>
      </c>
    </row>
    <row r="382" spans="1:5" ht="14.25">
      <c r="A382" s="321">
        <v>624</v>
      </c>
      <c r="B382" s="321">
        <v>20820</v>
      </c>
      <c r="C382" s="322" t="s">
        <v>635</v>
      </c>
      <c r="D382" s="322" t="s">
        <v>936</v>
      </c>
      <c r="E382" s="323" t="s">
        <v>678</v>
      </c>
    </row>
    <row r="383" spans="1:5" ht="14.25">
      <c r="A383" s="321">
        <v>635</v>
      </c>
      <c r="B383" s="321">
        <v>20831</v>
      </c>
      <c r="C383" s="322" t="s">
        <v>635</v>
      </c>
      <c r="D383" s="322" t="s">
        <v>937</v>
      </c>
      <c r="E383" s="323" t="s">
        <v>678</v>
      </c>
    </row>
    <row r="384" spans="1:5" ht="14.25">
      <c r="A384" s="321">
        <v>637</v>
      </c>
      <c r="B384" s="321">
        <v>20833</v>
      </c>
      <c r="C384" s="322" t="s">
        <v>635</v>
      </c>
      <c r="D384" s="322" t="s">
        <v>938</v>
      </c>
      <c r="E384" s="323">
        <v>16.3</v>
      </c>
    </row>
    <row r="385" spans="1:5" ht="14.25">
      <c r="A385" s="321">
        <v>600</v>
      </c>
      <c r="B385" s="321">
        <v>20189</v>
      </c>
      <c r="C385" s="322" t="s">
        <v>635</v>
      </c>
      <c r="D385" s="322" t="s">
        <v>939</v>
      </c>
      <c r="E385" s="323">
        <v>14.2</v>
      </c>
    </row>
    <row r="386" spans="1:5" ht="14.25">
      <c r="A386" s="321">
        <v>602</v>
      </c>
      <c r="B386" s="321">
        <v>20211</v>
      </c>
      <c r="C386" s="322" t="s">
        <v>635</v>
      </c>
      <c r="D386" s="322" t="s">
        <v>940</v>
      </c>
      <c r="E386" s="323">
        <v>9.58</v>
      </c>
    </row>
    <row r="387" spans="1:5" ht="14.25">
      <c r="A387" s="321">
        <v>599</v>
      </c>
      <c r="B387" s="321">
        <v>20180</v>
      </c>
      <c r="C387" s="322" t="s">
        <v>635</v>
      </c>
      <c r="D387" s="322" t="s">
        <v>941</v>
      </c>
      <c r="E387" s="323">
        <v>8.95</v>
      </c>
    </row>
    <row r="388" spans="1:5" ht="14.25">
      <c r="A388" s="321">
        <v>598</v>
      </c>
      <c r="B388" s="321">
        <v>20092</v>
      </c>
      <c r="C388" s="322" t="s">
        <v>635</v>
      </c>
      <c r="D388" s="322" t="s">
        <v>942</v>
      </c>
      <c r="E388" s="323">
        <v>8.1</v>
      </c>
    </row>
    <row r="389" spans="1:5" ht="14.25">
      <c r="A389" s="321">
        <v>601</v>
      </c>
      <c r="B389" s="321">
        <v>20202</v>
      </c>
      <c r="C389" s="322" t="s">
        <v>635</v>
      </c>
      <c r="D389" s="322" t="s">
        <v>943</v>
      </c>
      <c r="E389" s="323">
        <v>7.27</v>
      </c>
    </row>
    <row r="390" spans="1:5" ht="14.25">
      <c r="A390" s="321">
        <v>395</v>
      </c>
      <c r="B390" s="321">
        <v>20126</v>
      </c>
      <c r="C390" s="322" t="s">
        <v>635</v>
      </c>
      <c r="D390" s="322" t="s">
        <v>944</v>
      </c>
      <c r="E390" s="323">
        <v>6.84</v>
      </c>
    </row>
    <row r="391" spans="1:5" ht="14.25">
      <c r="A391" s="321">
        <v>583</v>
      </c>
      <c r="B391" s="321">
        <v>20326</v>
      </c>
      <c r="C391" s="322" t="s">
        <v>635</v>
      </c>
      <c r="D391" s="322" t="s">
        <v>945</v>
      </c>
      <c r="E391" s="323">
        <v>6.38</v>
      </c>
    </row>
    <row r="392" spans="1:5" ht="14.25">
      <c r="A392" s="321">
        <v>377</v>
      </c>
      <c r="B392" s="321">
        <v>20084</v>
      </c>
      <c r="C392" s="322" t="s">
        <v>635</v>
      </c>
      <c r="D392" s="322" t="s">
        <v>946</v>
      </c>
      <c r="E392" s="323">
        <v>5.86</v>
      </c>
    </row>
    <row r="393" spans="1:5" ht="14.25">
      <c r="A393" s="321">
        <v>484</v>
      </c>
      <c r="B393" s="321">
        <v>20037</v>
      </c>
      <c r="C393" s="322" t="s">
        <v>635</v>
      </c>
      <c r="D393" s="322" t="s">
        <v>947</v>
      </c>
      <c r="E393" s="323">
        <v>5.8</v>
      </c>
    </row>
    <row r="394" spans="1:5" ht="14.25">
      <c r="A394" s="321">
        <v>388</v>
      </c>
      <c r="B394" s="321">
        <v>20106</v>
      </c>
      <c r="C394" s="322" t="s">
        <v>635</v>
      </c>
      <c r="D394" s="322" t="s">
        <v>948</v>
      </c>
      <c r="E394" s="323">
        <v>5.77</v>
      </c>
    </row>
    <row r="395" spans="1:5" ht="14.25">
      <c r="A395" s="321">
        <v>514</v>
      </c>
      <c r="B395" s="321">
        <v>20124</v>
      </c>
      <c r="C395" s="322" t="s">
        <v>635</v>
      </c>
      <c r="D395" s="322" t="s">
        <v>949</v>
      </c>
      <c r="E395" s="323">
        <v>5.15</v>
      </c>
    </row>
    <row r="396" spans="1:5" ht="14.25">
      <c r="A396" s="321">
        <v>483</v>
      </c>
      <c r="B396" s="321">
        <v>20036</v>
      </c>
      <c r="C396" s="322" t="s">
        <v>635</v>
      </c>
      <c r="D396" s="322" t="s">
        <v>950</v>
      </c>
      <c r="E396" s="323">
        <v>5.12</v>
      </c>
    </row>
    <row r="397" spans="1:5" ht="14.25">
      <c r="A397" s="321">
        <v>550</v>
      </c>
      <c r="B397" s="321">
        <v>20284</v>
      </c>
      <c r="C397" s="322" t="s">
        <v>635</v>
      </c>
      <c r="D397" s="322" t="s">
        <v>951</v>
      </c>
      <c r="E397" s="323">
        <v>4.8</v>
      </c>
    </row>
    <row r="398" spans="1:5" ht="14.25">
      <c r="A398" s="321">
        <v>515</v>
      </c>
      <c r="B398" s="321">
        <v>20125</v>
      </c>
      <c r="C398" s="322" t="s">
        <v>635</v>
      </c>
      <c r="D398" s="322" t="s">
        <v>952</v>
      </c>
      <c r="E398" s="323">
        <v>4.44</v>
      </c>
    </row>
    <row r="399" spans="1:5" ht="14.25">
      <c r="A399" s="321">
        <v>496</v>
      </c>
      <c r="B399" s="321">
        <v>20068</v>
      </c>
      <c r="C399" s="322" t="s">
        <v>635</v>
      </c>
      <c r="D399" s="322" t="s">
        <v>953</v>
      </c>
      <c r="E399" s="323">
        <v>4.4</v>
      </c>
    </row>
    <row r="400" spans="1:5" ht="14.25">
      <c r="A400" s="321">
        <v>431</v>
      </c>
      <c r="B400" s="321">
        <v>20218</v>
      </c>
      <c r="C400" s="322" t="s">
        <v>635</v>
      </c>
      <c r="D400" s="322" t="s">
        <v>954</v>
      </c>
      <c r="E400" s="323">
        <v>4.33</v>
      </c>
    </row>
    <row r="401" spans="1:5" ht="14.25">
      <c r="A401" s="321">
        <v>603</v>
      </c>
      <c r="B401" s="321">
        <v>20256</v>
      </c>
      <c r="C401" s="322" t="s">
        <v>635</v>
      </c>
      <c r="D401" s="322" t="s">
        <v>955</v>
      </c>
      <c r="E401" s="323">
        <v>4.27</v>
      </c>
    </row>
    <row r="402" spans="1:5" ht="14.25">
      <c r="A402" s="321">
        <v>562</v>
      </c>
      <c r="B402" s="321">
        <v>20304</v>
      </c>
      <c r="C402" s="322" t="s">
        <v>635</v>
      </c>
      <c r="D402" s="322" t="s">
        <v>956</v>
      </c>
      <c r="E402" s="323">
        <v>4.13</v>
      </c>
    </row>
    <row r="403" spans="1:5" ht="14.25">
      <c r="A403" s="321">
        <v>512</v>
      </c>
      <c r="B403" s="321">
        <v>20121</v>
      </c>
      <c r="C403" s="322" t="s">
        <v>635</v>
      </c>
      <c r="D403" s="322" t="s">
        <v>957</v>
      </c>
      <c r="E403" s="323">
        <v>4.01</v>
      </c>
    </row>
    <row r="404" spans="1:5" ht="14.25">
      <c r="A404" s="321">
        <v>366</v>
      </c>
      <c r="B404" s="321">
        <v>20058</v>
      </c>
      <c r="C404" s="322" t="s">
        <v>635</v>
      </c>
      <c r="D404" s="322" t="s">
        <v>958</v>
      </c>
      <c r="E404" s="323">
        <v>3.98</v>
      </c>
    </row>
    <row r="405" spans="1:5" ht="14.25">
      <c r="A405" s="321">
        <v>365</v>
      </c>
      <c r="B405" s="321">
        <v>20057</v>
      </c>
      <c r="C405" s="322" t="s">
        <v>635</v>
      </c>
      <c r="D405" s="322" t="s">
        <v>959</v>
      </c>
      <c r="E405" s="323">
        <v>3.95</v>
      </c>
    </row>
    <row r="406" spans="1:5" ht="14.25">
      <c r="A406" s="321">
        <v>429</v>
      </c>
      <c r="B406" s="321">
        <v>20214</v>
      </c>
      <c r="C406" s="322" t="s">
        <v>635</v>
      </c>
      <c r="D406" s="322" t="s">
        <v>960</v>
      </c>
      <c r="E406" s="323">
        <v>3.89</v>
      </c>
    </row>
    <row r="407" spans="1:5" ht="14.25">
      <c r="A407" s="321">
        <v>545</v>
      </c>
      <c r="B407" s="321">
        <v>20268</v>
      </c>
      <c r="C407" s="322" t="s">
        <v>635</v>
      </c>
      <c r="D407" s="322" t="s">
        <v>961</v>
      </c>
      <c r="E407" s="323">
        <v>3.73</v>
      </c>
    </row>
    <row r="408" spans="1:5" ht="14.25">
      <c r="A408" s="321">
        <v>551</v>
      </c>
      <c r="B408" s="321">
        <v>20285</v>
      </c>
      <c r="C408" s="322" t="s">
        <v>635</v>
      </c>
      <c r="D408" s="322" t="s">
        <v>962</v>
      </c>
      <c r="E408" s="323">
        <v>3.7</v>
      </c>
    </row>
    <row r="409" spans="1:5" ht="14.25">
      <c r="A409" s="321">
        <v>528</v>
      </c>
      <c r="B409" s="321">
        <v>20207</v>
      </c>
      <c r="C409" s="322" t="s">
        <v>635</v>
      </c>
      <c r="D409" s="322" t="s">
        <v>963</v>
      </c>
      <c r="E409" s="323">
        <v>3.64</v>
      </c>
    </row>
    <row r="410" spans="1:5" ht="14.25">
      <c r="A410" s="321">
        <v>537</v>
      </c>
      <c r="B410" s="321">
        <v>20243</v>
      </c>
      <c r="C410" s="322" t="s">
        <v>635</v>
      </c>
      <c r="D410" s="322" t="s">
        <v>964</v>
      </c>
      <c r="E410" s="323">
        <v>3.5</v>
      </c>
    </row>
    <row r="411" spans="1:5" ht="14.25">
      <c r="A411" s="321">
        <v>546</v>
      </c>
      <c r="B411" s="321">
        <v>20271</v>
      </c>
      <c r="C411" s="322" t="s">
        <v>635</v>
      </c>
      <c r="D411" s="322" t="s">
        <v>965</v>
      </c>
      <c r="E411" s="323">
        <v>3.48</v>
      </c>
    </row>
    <row r="412" spans="1:5" ht="14.25">
      <c r="A412" s="321">
        <v>426</v>
      </c>
      <c r="B412" s="321">
        <v>20206</v>
      </c>
      <c r="C412" s="322" t="s">
        <v>635</v>
      </c>
      <c r="D412" s="322" t="s">
        <v>966</v>
      </c>
      <c r="E412" s="323">
        <v>3.43</v>
      </c>
    </row>
    <row r="413" spans="1:5" ht="14.25">
      <c r="A413" s="321">
        <v>489</v>
      </c>
      <c r="B413" s="321">
        <v>20049</v>
      </c>
      <c r="C413" s="322" t="s">
        <v>635</v>
      </c>
      <c r="D413" s="322" t="s">
        <v>967</v>
      </c>
      <c r="E413" s="323">
        <v>3.41</v>
      </c>
    </row>
    <row r="414" spans="1:5" ht="14.25">
      <c r="A414" s="321">
        <v>593</v>
      </c>
      <c r="B414" s="321">
        <v>20336</v>
      </c>
      <c r="C414" s="322" t="s">
        <v>635</v>
      </c>
      <c r="D414" s="322" t="s">
        <v>968</v>
      </c>
      <c r="E414" s="323">
        <v>3.38</v>
      </c>
    </row>
    <row r="415" spans="1:5" ht="14.25">
      <c r="A415" s="321">
        <v>389</v>
      </c>
      <c r="B415" s="321">
        <v>20108</v>
      </c>
      <c r="C415" s="322" t="s">
        <v>635</v>
      </c>
      <c r="D415" s="322" t="s">
        <v>969</v>
      </c>
      <c r="E415" s="323">
        <v>3.36</v>
      </c>
    </row>
    <row r="416" spans="1:5" ht="14.25">
      <c r="A416" s="321">
        <v>436</v>
      </c>
      <c r="B416" s="321">
        <v>20233</v>
      </c>
      <c r="C416" s="322" t="s">
        <v>635</v>
      </c>
      <c r="D416" s="322" t="s">
        <v>970</v>
      </c>
      <c r="E416" s="323">
        <v>3.28</v>
      </c>
    </row>
    <row r="417" spans="1:5" ht="14.25">
      <c r="A417" s="321">
        <v>607</v>
      </c>
      <c r="B417" s="321">
        <v>20803</v>
      </c>
      <c r="C417" s="322" t="s">
        <v>635</v>
      </c>
      <c r="D417" s="322" t="s">
        <v>971</v>
      </c>
      <c r="E417" s="323">
        <v>3.25</v>
      </c>
    </row>
    <row r="418" spans="1:5" ht="14.25">
      <c r="A418" s="321">
        <v>478</v>
      </c>
      <c r="B418" s="321">
        <v>20027</v>
      </c>
      <c r="C418" s="322" t="s">
        <v>635</v>
      </c>
      <c r="D418" s="322" t="s">
        <v>972</v>
      </c>
      <c r="E418" s="323">
        <v>3.2</v>
      </c>
    </row>
    <row r="419" spans="1:5" ht="14.25">
      <c r="A419" s="321">
        <v>567</v>
      </c>
      <c r="B419" s="321">
        <v>20309</v>
      </c>
      <c r="C419" s="322" t="s">
        <v>635</v>
      </c>
      <c r="D419" s="322" t="s">
        <v>973</v>
      </c>
      <c r="E419" s="323">
        <v>3.19</v>
      </c>
    </row>
    <row r="420" spans="1:5" ht="14.25">
      <c r="A420" s="321">
        <v>387</v>
      </c>
      <c r="B420" s="321">
        <v>20105</v>
      </c>
      <c r="C420" s="322" t="s">
        <v>635</v>
      </c>
      <c r="D420" s="322" t="s">
        <v>974</v>
      </c>
      <c r="E420" s="323">
        <v>3.16</v>
      </c>
    </row>
    <row r="421" spans="1:5" ht="14.25">
      <c r="A421" s="321">
        <v>405</v>
      </c>
      <c r="B421" s="321">
        <v>20160</v>
      </c>
      <c r="C421" s="322" t="s">
        <v>635</v>
      </c>
      <c r="D421" s="322" t="s">
        <v>975</v>
      </c>
      <c r="E421" s="323">
        <v>3.13</v>
      </c>
    </row>
    <row r="422" spans="1:5" ht="14.25">
      <c r="A422" s="321">
        <v>419</v>
      </c>
      <c r="B422" s="321">
        <v>20197</v>
      </c>
      <c r="C422" s="322" t="s">
        <v>635</v>
      </c>
      <c r="D422" s="322" t="s">
        <v>976</v>
      </c>
      <c r="E422" s="323">
        <v>3.13</v>
      </c>
    </row>
    <row r="423" spans="1:5" ht="14.25">
      <c r="A423" s="321">
        <v>527</v>
      </c>
      <c r="B423" s="321">
        <v>20205</v>
      </c>
      <c r="C423" s="322" t="s">
        <v>635</v>
      </c>
      <c r="D423" s="322" t="s">
        <v>977</v>
      </c>
      <c r="E423" s="323">
        <v>3.1</v>
      </c>
    </row>
    <row r="424" spans="1:5" ht="14.25">
      <c r="A424" s="321">
        <v>531</v>
      </c>
      <c r="B424" s="321">
        <v>20215</v>
      </c>
      <c r="C424" s="322" t="s">
        <v>635</v>
      </c>
      <c r="D424" s="322" t="s">
        <v>978</v>
      </c>
      <c r="E424" s="323">
        <v>3.09</v>
      </c>
    </row>
    <row r="425" spans="1:5" ht="14.25">
      <c r="A425" s="321">
        <v>414</v>
      </c>
      <c r="B425" s="321">
        <v>20173</v>
      </c>
      <c r="C425" s="322" t="s">
        <v>635</v>
      </c>
      <c r="D425" s="322" t="s">
        <v>979</v>
      </c>
      <c r="E425" s="323">
        <v>3.08</v>
      </c>
    </row>
    <row r="426" spans="1:5" ht="14.25">
      <c r="A426" s="321">
        <v>391</v>
      </c>
      <c r="B426" s="321">
        <v>20114</v>
      </c>
      <c r="C426" s="322" t="s">
        <v>635</v>
      </c>
      <c r="D426" s="322" t="s">
        <v>980</v>
      </c>
      <c r="E426" s="323">
        <v>3.06</v>
      </c>
    </row>
    <row r="427" spans="1:5" ht="14.25">
      <c r="A427" s="321">
        <v>553</v>
      </c>
      <c r="B427" s="321">
        <v>20290</v>
      </c>
      <c r="C427" s="322" t="s">
        <v>635</v>
      </c>
      <c r="D427" s="322" t="s">
        <v>981</v>
      </c>
      <c r="E427" s="323">
        <v>3</v>
      </c>
    </row>
    <row r="428" spans="1:5" ht="14.25">
      <c r="A428" s="321">
        <v>452</v>
      </c>
      <c r="B428" s="321">
        <v>20280</v>
      </c>
      <c r="C428" s="322" t="s">
        <v>635</v>
      </c>
      <c r="D428" s="322" t="s">
        <v>982</v>
      </c>
      <c r="E428" s="323">
        <v>2.93</v>
      </c>
    </row>
    <row r="429" spans="1:5" ht="14.25">
      <c r="A429" s="321">
        <v>354</v>
      </c>
      <c r="B429" s="321">
        <v>20038</v>
      </c>
      <c r="C429" s="322" t="s">
        <v>635</v>
      </c>
      <c r="D429" s="322" t="s">
        <v>983</v>
      </c>
      <c r="E429" s="323">
        <v>2.91</v>
      </c>
    </row>
    <row r="430" spans="1:5" ht="14.25">
      <c r="A430" s="321">
        <v>376</v>
      </c>
      <c r="B430" s="321">
        <v>20083</v>
      </c>
      <c r="C430" s="322" t="s">
        <v>635</v>
      </c>
      <c r="D430" s="322" t="s">
        <v>984</v>
      </c>
      <c r="E430" s="323">
        <v>2.87</v>
      </c>
    </row>
    <row r="431" spans="1:5" ht="14.25">
      <c r="A431" s="321">
        <v>494</v>
      </c>
      <c r="B431" s="321">
        <v>20066</v>
      </c>
      <c r="C431" s="322" t="s">
        <v>635</v>
      </c>
      <c r="D431" s="322" t="s">
        <v>985</v>
      </c>
      <c r="E431" s="323">
        <v>2.82</v>
      </c>
    </row>
    <row r="432" spans="1:5" ht="14.25">
      <c r="A432" s="321">
        <v>491</v>
      </c>
      <c r="B432" s="321">
        <v>20060</v>
      </c>
      <c r="C432" s="322" t="s">
        <v>635</v>
      </c>
      <c r="D432" s="322" t="s">
        <v>986</v>
      </c>
      <c r="E432" s="323">
        <v>2.81</v>
      </c>
    </row>
    <row r="433" spans="1:5" ht="14.25">
      <c r="A433" s="321">
        <v>416</v>
      </c>
      <c r="B433" s="321">
        <v>20183</v>
      </c>
      <c r="C433" s="322" t="s">
        <v>635</v>
      </c>
      <c r="D433" s="322" t="s">
        <v>987</v>
      </c>
      <c r="E433" s="323">
        <v>2.81</v>
      </c>
    </row>
    <row r="434" spans="1:5" ht="14.25">
      <c r="A434" s="321">
        <v>544</v>
      </c>
      <c r="B434" s="321">
        <v>20264</v>
      </c>
      <c r="C434" s="322" t="s">
        <v>635</v>
      </c>
      <c r="D434" s="322" t="s">
        <v>988</v>
      </c>
      <c r="E434" s="323">
        <v>2.8</v>
      </c>
    </row>
    <row r="435" spans="1:5" ht="14.25">
      <c r="A435" s="321">
        <v>425</v>
      </c>
      <c r="B435" s="321">
        <v>20204</v>
      </c>
      <c r="C435" s="322" t="s">
        <v>635</v>
      </c>
      <c r="D435" s="322" t="s">
        <v>989</v>
      </c>
      <c r="E435" s="323">
        <v>2.79</v>
      </c>
    </row>
    <row r="436" spans="1:5" ht="14.25">
      <c r="A436" s="321">
        <v>487</v>
      </c>
      <c r="B436" s="321">
        <v>20046</v>
      </c>
      <c r="C436" s="322" t="s">
        <v>635</v>
      </c>
      <c r="D436" s="322" t="s">
        <v>990</v>
      </c>
      <c r="E436" s="323">
        <v>2.73</v>
      </c>
    </row>
    <row r="437" spans="1:5" ht="14.25">
      <c r="A437" s="321">
        <v>557</v>
      </c>
      <c r="B437" s="321">
        <v>20299</v>
      </c>
      <c r="C437" s="322" t="s">
        <v>635</v>
      </c>
      <c r="D437" s="322" t="s">
        <v>991</v>
      </c>
      <c r="E437" s="323">
        <v>2.69</v>
      </c>
    </row>
    <row r="438" spans="1:5" ht="14.25">
      <c r="A438" s="321">
        <v>463</v>
      </c>
      <c r="B438" s="321">
        <v>20001</v>
      </c>
      <c r="C438" s="322" t="s">
        <v>635</v>
      </c>
      <c r="D438" s="322" t="s">
        <v>992</v>
      </c>
      <c r="E438" s="323">
        <v>2.68</v>
      </c>
    </row>
    <row r="439" spans="1:5" ht="14.25">
      <c r="A439" s="321">
        <v>498</v>
      </c>
      <c r="B439" s="321">
        <v>20074</v>
      </c>
      <c r="C439" s="322" t="s">
        <v>635</v>
      </c>
      <c r="D439" s="322" t="s">
        <v>993</v>
      </c>
      <c r="E439" s="323">
        <v>2.63</v>
      </c>
    </row>
    <row r="440" spans="1:5" ht="14.25">
      <c r="A440" s="321">
        <v>590</v>
      </c>
      <c r="B440" s="321">
        <v>20333</v>
      </c>
      <c r="C440" s="322" t="s">
        <v>635</v>
      </c>
      <c r="D440" s="322" t="s">
        <v>994</v>
      </c>
      <c r="E440" s="323">
        <v>2.63</v>
      </c>
    </row>
    <row r="441" spans="1:5" ht="14.25">
      <c r="A441" s="321">
        <v>364</v>
      </c>
      <c r="B441" s="321">
        <v>20056</v>
      </c>
      <c r="C441" s="322" t="s">
        <v>635</v>
      </c>
      <c r="D441" s="322" t="s">
        <v>995</v>
      </c>
      <c r="E441" s="323">
        <v>2.62</v>
      </c>
    </row>
    <row r="442" spans="1:5" ht="14.25">
      <c r="A442" s="321">
        <v>367</v>
      </c>
      <c r="B442" s="321">
        <v>20059</v>
      </c>
      <c r="C442" s="322" t="s">
        <v>635</v>
      </c>
      <c r="D442" s="322" t="s">
        <v>996</v>
      </c>
      <c r="E442" s="323">
        <v>2.62</v>
      </c>
    </row>
    <row r="443" spans="1:5" ht="14.25">
      <c r="A443" s="321">
        <v>471</v>
      </c>
      <c r="B443" s="321">
        <v>20013</v>
      </c>
      <c r="C443" s="322" t="s">
        <v>635</v>
      </c>
      <c r="D443" s="322" t="s">
        <v>997</v>
      </c>
      <c r="E443" s="323">
        <v>2.6</v>
      </c>
    </row>
    <row r="444" spans="1:5" ht="14.25">
      <c r="A444" s="321">
        <v>632</v>
      </c>
      <c r="B444" s="321">
        <v>20828</v>
      </c>
      <c r="C444" s="322" t="s">
        <v>635</v>
      </c>
      <c r="D444" s="322" t="s">
        <v>998</v>
      </c>
      <c r="E444" s="323">
        <v>2.58</v>
      </c>
    </row>
    <row r="445" spans="1:5" ht="14.25">
      <c r="A445" s="321">
        <v>430</v>
      </c>
      <c r="B445" s="321">
        <v>20217</v>
      </c>
      <c r="C445" s="322" t="s">
        <v>635</v>
      </c>
      <c r="D445" s="322" t="s">
        <v>999</v>
      </c>
      <c r="E445" s="323">
        <v>2.58</v>
      </c>
    </row>
    <row r="446" spans="1:5" ht="14.25">
      <c r="A446" s="321">
        <v>570</v>
      </c>
      <c r="B446" s="321">
        <v>20312</v>
      </c>
      <c r="C446" s="322" t="s">
        <v>635</v>
      </c>
      <c r="D446" s="322" t="s">
        <v>1000</v>
      </c>
      <c r="E446" s="323">
        <v>2.56</v>
      </c>
    </row>
    <row r="447" spans="1:5" ht="14.25">
      <c r="A447" s="321">
        <v>584</v>
      </c>
      <c r="B447" s="321">
        <v>20327</v>
      </c>
      <c r="C447" s="322" t="s">
        <v>635</v>
      </c>
      <c r="D447" s="322" t="s">
        <v>1001</v>
      </c>
      <c r="E447" s="323">
        <v>2.56</v>
      </c>
    </row>
    <row r="448" spans="1:5" ht="14.25">
      <c r="A448" s="321">
        <v>421</v>
      </c>
      <c r="B448" s="321">
        <v>20199</v>
      </c>
      <c r="C448" s="322" t="s">
        <v>635</v>
      </c>
      <c r="D448" s="322" t="s">
        <v>1002</v>
      </c>
      <c r="E448" s="323">
        <v>2.55</v>
      </c>
    </row>
    <row r="449" spans="1:5" ht="14.25">
      <c r="A449" s="321">
        <v>462</v>
      </c>
      <c r="B449" s="321">
        <v>20000</v>
      </c>
      <c r="C449" s="322" t="s">
        <v>635</v>
      </c>
      <c r="D449" s="322" t="s">
        <v>1003</v>
      </c>
      <c r="E449" s="323">
        <v>2.53</v>
      </c>
    </row>
    <row r="450" spans="1:5" ht="14.25">
      <c r="A450" s="321">
        <v>371</v>
      </c>
      <c r="B450" s="321">
        <v>20069</v>
      </c>
      <c r="C450" s="322" t="s">
        <v>635</v>
      </c>
      <c r="D450" s="322" t="s">
        <v>1004</v>
      </c>
      <c r="E450" s="323">
        <v>2.53</v>
      </c>
    </row>
    <row r="451" spans="1:5" ht="14.25">
      <c r="A451" s="321">
        <v>420</v>
      </c>
      <c r="B451" s="321">
        <v>20198</v>
      </c>
      <c r="C451" s="322" t="s">
        <v>635</v>
      </c>
      <c r="D451" s="322" t="s">
        <v>1005</v>
      </c>
      <c r="E451" s="323">
        <v>2.52</v>
      </c>
    </row>
    <row r="452" spans="1:5" ht="14.25">
      <c r="A452" s="321">
        <v>506</v>
      </c>
      <c r="B452" s="321">
        <v>20093</v>
      </c>
      <c r="C452" s="322" t="s">
        <v>635</v>
      </c>
      <c r="D452" s="322" t="s">
        <v>1006</v>
      </c>
      <c r="E452" s="323">
        <v>2.51</v>
      </c>
    </row>
    <row r="453" spans="1:5" ht="14.25">
      <c r="A453" s="321">
        <v>453</v>
      </c>
      <c r="B453" s="321">
        <v>20282</v>
      </c>
      <c r="C453" s="322" t="s">
        <v>635</v>
      </c>
      <c r="D453" s="322" t="s">
        <v>1007</v>
      </c>
      <c r="E453" s="323">
        <v>2.5</v>
      </c>
    </row>
    <row r="454" spans="1:5" ht="14.25">
      <c r="A454" s="321">
        <v>560</v>
      </c>
      <c r="B454" s="321">
        <v>20302</v>
      </c>
      <c r="C454" s="322" t="s">
        <v>635</v>
      </c>
      <c r="D454" s="322" t="s">
        <v>1008</v>
      </c>
      <c r="E454" s="323">
        <v>2.5</v>
      </c>
    </row>
    <row r="455" spans="1:5" ht="14.25">
      <c r="A455" s="321">
        <v>541</v>
      </c>
      <c r="B455" s="321">
        <v>20259</v>
      </c>
      <c r="C455" s="322" t="s">
        <v>635</v>
      </c>
      <c r="D455" s="322" t="s">
        <v>1009</v>
      </c>
      <c r="E455" s="323">
        <v>2.5</v>
      </c>
    </row>
    <row r="456" spans="1:5" ht="14.25">
      <c r="A456" s="321">
        <v>500</v>
      </c>
      <c r="B456" s="321">
        <v>20077</v>
      </c>
      <c r="C456" s="322" t="s">
        <v>635</v>
      </c>
      <c r="D456" s="322" t="s">
        <v>1010</v>
      </c>
      <c r="E456" s="323">
        <v>2.5</v>
      </c>
    </row>
    <row r="457" spans="1:5" ht="14.25">
      <c r="A457" s="321">
        <v>474</v>
      </c>
      <c r="B457" s="321">
        <v>20018</v>
      </c>
      <c r="C457" s="322" t="s">
        <v>635</v>
      </c>
      <c r="D457" s="322" t="s">
        <v>1011</v>
      </c>
      <c r="E457" s="323">
        <v>2.45</v>
      </c>
    </row>
    <row r="458" spans="1:5" ht="14.25">
      <c r="A458" s="321">
        <v>446</v>
      </c>
      <c r="B458" s="321">
        <v>20267</v>
      </c>
      <c r="C458" s="322" t="s">
        <v>635</v>
      </c>
      <c r="D458" s="322" t="s">
        <v>1012</v>
      </c>
      <c r="E458" s="323">
        <v>2.4</v>
      </c>
    </row>
    <row r="459" spans="1:5" ht="14.25">
      <c r="A459" s="321">
        <v>342</v>
      </c>
      <c r="B459" s="321">
        <v>20010</v>
      </c>
      <c r="C459" s="322" t="s">
        <v>635</v>
      </c>
      <c r="D459" s="322" t="s">
        <v>1013</v>
      </c>
      <c r="E459" s="323">
        <v>2.37</v>
      </c>
    </row>
    <row r="460" spans="1:5" ht="14.25">
      <c r="A460" s="321">
        <v>490</v>
      </c>
      <c r="B460" s="321">
        <v>20051</v>
      </c>
      <c r="C460" s="322" t="s">
        <v>635</v>
      </c>
      <c r="D460" s="322" t="s">
        <v>1014</v>
      </c>
      <c r="E460" s="323">
        <v>2.32</v>
      </c>
    </row>
    <row r="461" spans="1:5" ht="14.25">
      <c r="A461" s="321">
        <v>406</v>
      </c>
      <c r="B461" s="321">
        <v>20161</v>
      </c>
      <c r="C461" s="322" t="s">
        <v>635</v>
      </c>
      <c r="D461" s="322" t="s">
        <v>1015</v>
      </c>
      <c r="E461" s="323">
        <v>2.3</v>
      </c>
    </row>
    <row r="462" spans="1:5" ht="14.25">
      <c r="A462" s="321">
        <v>386</v>
      </c>
      <c r="B462" s="321">
        <v>20103</v>
      </c>
      <c r="C462" s="322" t="s">
        <v>635</v>
      </c>
      <c r="D462" s="322" t="s">
        <v>1016</v>
      </c>
      <c r="E462" s="323">
        <v>2.28</v>
      </c>
    </row>
    <row r="463" spans="1:5" ht="14.25">
      <c r="A463" s="321">
        <v>385</v>
      </c>
      <c r="B463" s="321">
        <v>20101</v>
      </c>
      <c r="C463" s="322" t="s">
        <v>635</v>
      </c>
      <c r="D463" s="322" t="s">
        <v>1017</v>
      </c>
      <c r="E463" s="323">
        <v>2.26</v>
      </c>
    </row>
    <row r="464" spans="1:5" ht="14.25">
      <c r="A464" s="321">
        <v>614</v>
      </c>
      <c r="B464" s="321">
        <v>20810</v>
      </c>
      <c r="C464" s="322" t="s">
        <v>635</v>
      </c>
      <c r="D464" s="322" t="s">
        <v>1018</v>
      </c>
      <c r="E464" s="323">
        <v>2.25</v>
      </c>
    </row>
    <row r="465" spans="1:5" ht="14.25">
      <c r="A465" s="321">
        <v>629</v>
      </c>
      <c r="B465" s="321">
        <v>20825</v>
      </c>
      <c r="C465" s="322" t="s">
        <v>635</v>
      </c>
      <c r="D465" s="322" t="s">
        <v>1019</v>
      </c>
      <c r="E465" s="323">
        <v>2.25</v>
      </c>
    </row>
    <row r="466" spans="1:5" ht="14.25">
      <c r="A466" s="321">
        <v>532</v>
      </c>
      <c r="B466" s="321">
        <v>20216</v>
      </c>
      <c r="C466" s="322" t="s">
        <v>635</v>
      </c>
      <c r="D466" s="322" t="s">
        <v>1020</v>
      </c>
      <c r="E466" s="323">
        <v>2.25</v>
      </c>
    </row>
    <row r="467" spans="1:5" ht="14.25">
      <c r="A467" s="321">
        <v>502</v>
      </c>
      <c r="B467" s="321">
        <v>20079</v>
      </c>
      <c r="C467" s="322" t="s">
        <v>635</v>
      </c>
      <c r="D467" s="322" t="s">
        <v>1021</v>
      </c>
      <c r="E467" s="323">
        <v>2.23</v>
      </c>
    </row>
    <row r="468" spans="1:5" ht="14.25">
      <c r="A468" s="321">
        <v>561</v>
      </c>
      <c r="B468" s="321">
        <v>20303</v>
      </c>
      <c r="C468" s="322" t="s">
        <v>635</v>
      </c>
      <c r="D468" s="322" t="s">
        <v>1022</v>
      </c>
      <c r="E468" s="323">
        <v>2.19</v>
      </c>
    </row>
    <row r="469" spans="1:5" ht="14.25">
      <c r="A469" s="321">
        <v>576</v>
      </c>
      <c r="B469" s="321">
        <v>20318</v>
      </c>
      <c r="C469" s="322" t="s">
        <v>635</v>
      </c>
      <c r="D469" s="322" t="s">
        <v>1023</v>
      </c>
      <c r="E469" s="323">
        <v>2.19</v>
      </c>
    </row>
    <row r="470" spans="1:5" ht="14.25">
      <c r="A470" s="321">
        <v>510</v>
      </c>
      <c r="B470" s="321">
        <v>20102</v>
      </c>
      <c r="C470" s="322" t="s">
        <v>635</v>
      </c>
      <c r="D470" s="322" t="s">
        <v>1024</v>
      </c>
      <c r="E470" s="323">
        <v>2.17</v>
      </c>
    </row>
    <row r="471" spans="1:5" ht="14.25">
      <c r="A471" s="321">
        <v>596</v>
      </c>
      <c r="B471" s="321">
        <v>20590</v>
      </c>
      <c r="C471" s="322" t="s">
        <v>635</v>
      </c>
      <c r="D471" s="322" t="s">
        <v>1025</v>
      </c>
      <c r="E471" s="323">
        <v>2.13</v>
      </c>
    </row>
    <row r="472" spans="1:5" ht="14.25">
      <c r="A472" s="321">
        <v>538</v>
      </c>
      <c r="B472" s="321">
        <v>20255</v>
      </c>
      <c r="C472" s="322" t="s">
        <v>635</v>
      </c>
      <c r="D472" s="322" t="s">
        <v>1026</v>
      </c>
      <c r="E472" s="323">
        <v>2.13</v>
      </c>
    </row>
    <row r="473" spans="1:5" ht="14.25">
      <c r="A473" s="321">
        <v>595</v>
      </c>
      <c r="B473" s="321">
        <v>20499</v>
      </c>
      <c r="C473" s="322" t="s">
        <v>635</v>
      </c>
      <c r="D473" s="322" t="s">
        <v>1027</v>
      </c>
      <c r="E473" s="323">
        <v>2.11</v>
      </c>
    </row>
    <row r="474" spans="1:5" ht="14.25">
      <c r="A474" s="321">
        <v>467</v>
      </c>
      <c r="B474" s="321">
        <v>20006</v>
      </c>
      <c r="C474" s="322" t="s">
        <v>635</v>
      </c>
      <c r="D474" s="322" t="s">
        <v>1028</v>
      </c>
      <c r="E474" s="323">
        <v>2.1</v>
      </c>
    </row>
    <row r="475" spans="1:5" ht="14.25">
      <c r="A475" s="321">
        <v>375</v>
      </c>
      <c r="B475" s="321">
        <v>20082</v>
      </c>
      <c r="C475" s="322" t="s">
        <v>635</v>
      </c>
      <c r="D475" s="322" t="s">
        <v>1029</v>
      </c>
      <c r="E475" s="323">
        <v>2.09</v>
      </c>
    </row>
    <row r="476" spans="1:5" ht="14.25">
      <c r="A476" s="321">
        <v>348</v>
      </c>
      <c r="B476" s="321">
        <v>20022</v>
      </c>
      <c r="C476" s="322" t="s">
        <v>635</v>
      </c>
      <c r="D476" s="322" t="s">
        <v>1030</v>
      </c>
      <c r="E476" s="323">
        <v>2.09</v>
      </c>
    </row>
    <row r="477" spans="1:5" ht="14.25">
      <c r="A477" s="321">
        <v>435</v>
      </c>
      <c r="B477" s="321">
        <v>20232</v>
      </c>
      <c r="C477" s="322" t="s">
        <v>635</v>
      </c>
      <c r="D477" s="322" t="s">
        <v>1031</v>
      </c>
      <c r="E477" s="323">
        <v>2.08</v>
      </c>
    </row>
    <row r="478" spans="1:5" ht="14.25">
      <c r="A478" s="321">
        <v>448</v>
      </c>
      <c r="B478" s="321">
        <v>20270</v>
      </c>
      <c r="C478" s="322" t="s">
        <v>635</v>
      </c>
      <c r="D478" s="322" t="s">
        <v>1032</v>
      </c>
      <c r="E478" s="323">
        <v>2.06</v>
      </c>
    </row>
    <row r="479" spans="1:5" ht="14.25">
      <c r="A479" s="321">
        <v>457</v>
      </c>
      <c r="B479" s="321">
        <v>20496</v>
      </c>
      <c r="C479" s="322" t="s">
        <v>635</v>
      </c>
      <c r="D479" s="322" t="s">
        <v>1033</v>
      </c>
      <c r="E479" s="323">
        <v>2.05</v>
      </c>
    </row>
    <row r="480" spans="1:5" ht="14.25">
      <c r="A480" s="321">
        <v>542</v>
      </c>
      <c r="B480" s="321">
        <v>20260</v>
      </c>
      <c r="C480" s="322" t="s">
        <v>635</v>
      </c>
      <c r="D480" s="322" t="s">
        <v>1034</v>
      </c>
      <c r="E480" s="323">
        <v>2.05</v>
      </c>
    </row>
    <row r="481" spans="1:5" ht="14.25">
      <c r="A481" s="321">
        <v>374</v>
      </c>
      <c r="B481" s="321">
        <v>20073</v>
      </c>
      <c r="C481" s="322" t="s">
        <v>635</v>
      </c>
      <c r="D481" s="322" t="s">
        <v>1035</v>
      </c>
      <c r="E481" s="323">
        <v>2.04</v>
      </c>
    </row>
    <row r="482" spans="1:5" ht="14.25">
      <c r="A482" s="321">
        <v>628</v>
      </c>
      <c r="B482" s="321">
        <v>20824</v>
      </c>
      <c r="C482" s="322" t="s">
        <v>635</v>
      </c>
      <c r="D482" s="322" t="s">
        <v>1036</v>
      </c>
      <c r="E482" s="323">
        <v>2.04</v>
      </c>
    </row>
    <row r="483" spans="1:5" ht="14.25">
      <c r="A483" s="321">
        <v>404</v>
      </c>
      <c r="B483" s="321">
        <v>20159</v>
      </c>
      <c r="C483" s="322" t="s">
        <v>635</v>
      </c>
      <c r="D483" s="322" t="s">
        <v>1037</v>
      </c>
      <c r="E483" s="323">
        <v>2</v>
      </c>
    </row>
    <row r="484" spans="1:5" ht="14.25">
      <c r="A484" s="321">
        <v>592</v>
      </c>
      <c r="B484" s="321">
        <v>20335</v>
      </c>
      <c r="C484" s="322" t="s">
        <v>635</v>
      </c>
      <c r="D484" s="322" t="s">
        <v>1038</v>
      </c>
      <c r="E484" s="323">
        <v>2</v>
      </c>
    </row>
    <row r="485" spans="1:5" ht="14.25">
      <c r="A485" s="321">
        <v>424</v>
      </c>
      <c r="B485" s="321">
        <v>20203</v>
      </c>
      <c r="C485" s="322" t="s">
        <v>635</v>
      </c>
      <c r="D485" s="322" t="s">
        <v>1039</v>
      </c>
      <c r="E485" s="323">
        <v>2</v>
      </c>
    </row>
    <row r="486" spans="1:5" ht="14.25">
      <c r="A486" s="321">
        <v>480</v>
      </c>
      <c r="B486" s="321">
        <v>20030</v>
      </c>
      <c r="C486" s="322" t="s">
        <v>635</v>
      </c>
      <c r="D486" s="322" t="s">
        <v>1040</v>
      </c>
      <c r="E486" s="323">
        <v>2</v>
      </c>
    </row>
    <row r="487" spans="1:5" ht="14.25">
      <c r="A487" s="321">
        <v>384</v>
      </c>
      <c r="B487" s="321">
        <v>20099</v>
      </c>
      <c r="C487" s="322" t="s">
        <v>635</v>
      </c>
      <c r="D487" s="322" t="s">
        <v>1041</v>
      </c>
      <c r="E487" s="323">
        <v>2</v>
      </c>
    </row>
    <row r="488" spans="1:5" ht="14.25">
      <c r="A488" s="321">
        <v>449</v>
      </c>
      <c r="B488" s="321">
        <v>20272</v>
      </c>
      <c r="C488" s="322" t="s">
        <v>635</v>
      </c>
      <c r="D488" s="322" t="s">
        <v>1042</v>
      </c>
      <c r="E488" s="323">
        <v>2</v>
      </c>
    </row>
    <row r="489" spans="1:5" ht="14.25">
      <c r="A489" s="321">
        <v>372</v>
      </c>
      <c r="B489" s="321">
        <v>20070</v>
      </c>
      <c r="C489" s="322" t="s">
        <v>635</v>
      </c>
      <c r="D489" s="322" t="s">
        <v>1043</v>
      </c>
      <c r="E489" s="323">
        <v>1.97</v>
      </c>
    </row>
    <row r="490" spans="1:5" ht="14.25">
      <c r="A490" s="321">
        <v>497</v>
      </c>
      <c r="B490" s="321">
        <v>20071</v>
      </c>
      <c r="C490" s="322" t="s">
        <v>635</v>
      </c>
      <c r="D490" s="322" t="s">
        <v>1044</v>
      </c>
      <c r="E490" s="323">
        <v>1.95</v>
      </c>
    </row>
    <row r="491" spans="1:5" ht="14.25">
      <c r="A491" s="321">
        <v>540</v>
      </c>
      <c r="B491" s="321">
        <v>20258</v>
      </c>
      <c r="C491" s="322" t="s">
        <v>635</v>
      </c>
      <c r="D491" s="322" t="s">
        <v>1045</v>
      </c>
      <c r="E491" s="323">
        <v>1.94</v>
      </c>
    </row>
    <row r="492" spans="1:5" ht="14.25">
      <c r="A492" s="321">
        <v>582</v>
      </c>
      <c r="B492" s="321">
        <v>20325</v>
      </c>
      <c r="C492" s="322" t="s">
        <v>635</v>
      </c>
      <c r="D492" s="322" t="s">
        <v>1046</v>
      </c>
      <c r="E492" s="323">
        <v>1.94</v>
      </c>
    </row>
    <row r="493" spans="1:5" ht="14.25">
      <c r="A493" s="321">
        <v>447</v>
      </c>
      <c r="B493" s="321">
        <v>20269</v>
      </c>
      <c r="C493" s="322" t="s">
        <v>635</v>
      </c>
      <c r="D493" s="322" t="s">
        <v>1047</v>
      </c>
      <c r="E493" s="323">
        <v>1.93</v>
      </c>
    </row>
    <row r="494" spans="1:5" ht="14.25">
      <c r="A494" s="321">
        <v>408</v>
      </c>
      <c r="B494" s="321">
        <v>20163</v>
      </c>
      <c r="C494" s="322" t="s">
        <v>635</v>
      </c>
      <c r="D494" s="322" t="s">
        <v>1048</v>
      </c>
      <c r="E494" s="323">
        <v>1.9</v>
      </c>
    </row>
    <row r="495" spans="1:5" ht="14.25">
      <c r="A495" s="321">
        <v>533</v>
      </c>
      <c r="B495" s="321">
        <v>20219</v>
      </c>
      <c r="C495" s="322" t="s">
        <v>635</v>
      </c>
      <c r="D495" s="322" t="s">
        <v>1049</v>
      </c>
      <c r="E495" s="323">
        <v>1.9</v>
      </c>
    </row>
    <row r="496" spans="1:5" ht="14.25">
      <c r="A496" s="321">
        <v>470</v>
      </c>
      <c r="B496" s="321">
        <v>20011</v>
      </c>
      <c r="C496" s="322" t="s">
        <v>635</v>
      </c>
      <c r="D496" s="322" t="s">
        <v>1050</v>
      </c>
      <c r="E496" s="323">
        <v>1.87</v>
      </c>
    </row>
    <row r="497" spans="1:5" ht="14.25">
      <c r="A497" s="321">
        <v>597</v>
      </c>
      <c r="B497" s="321">
        <v>58103</v>
      </c>
      <c r="C497" s="322" t="s">
        <v>635</v>
      </c>
      <c r="D497" s="322" t="s">
        <v>1051</v>
      </c>
      <c r="E497" s="323">
        <v>1.87</v>
      </c>
    </row>
    <row r="498" spans="1:5" ht="14.25">
      <c r="A498" s="321">
        <v>403</v>
      </c>
      <c r="B498" s="321">
        <v>20151</v>
      </c>
      <c r="C498" s="322" t="s">
        <v>635</v>
      </c>
      <c r="D498" s="322" t="s">
        <v>1052</v>
      </c>
      <c r="E498" s="323">
        <v>1.87</v>
      </c>
    </row>
    <row r="499" spans="1:5" ht="14.25">
      <c r="A499" s="321">
        <v>418</v>
      </c>
      <c r="B499" s="321">
        <v>20195</v>
      </c>
      <c r="C499" s="322" t="s">
        <v>635</v>
      </c>
      <c r="D499" s="322" t="s">
        <v>1053</v>
      </c>
      <c r="E499" s="323">
        <v>1.85</v>
      </c>
    </row>
    <row r="500" spans="1:5" ht="14.25">
      <c r="A500" s="321">
        <v>390</v>
      </c>
      <c r="B500" s="321">
        <v>20111</v>
      </c>
      <c r="C500" s="322" t="s">
        <v>635</v>
      </c>
      <c r="D500" s="322" t="s">
        <v>1054</v>
      </c>
      <c r="E500" s="323">
        <v>1.84</v>
      </c>
    </row>
    <row r="501" spans="1:5" ht="14.25">
      <c r="A501" s="321">
        <v>345</v>
      </c>
      <c r="B501" s="321">
        <v>20016</v>
      </c>
      <c r="C501" s="322" t="s">
        <v>635</v>
      </c>
      <c r="D501" s="322" t="s">
        <v>1055</v>
      </c>
      <c r="E501" s="323">
        <v>1.81</v>
      </c>
    </row>
    <row r="502" spans="1:5" ht="14.25">
      <c r="A502" s="321">
        <v>383</v>
      </c>
      <c r="B502" s="321">
        <v>20097</v>
      </c>
      <c r="C502" s="322" t="s">
        <v>635</v>
      </c>
      <c r="D502" s="322" t="s">
        <v>1056</v>
      </c>
      <c r="E502" s="323">
        <v>1.81</v>
      </c>
    </row>
    <row r="503" spans="1:5" ht="14.25">
      <c r="A503" s="321">
        <v>520</v>
      </c>
      <c r="B503" s="321">
        <v>20155</v>
      </c>
      <c r="C503" s="322" t="s">
        <v>635</v>
      </c>
      <c r="D503" s="322" t="s">
        <v>1057</v>
      </c>
      <c r="E503" s="323">
        <v>1.8</v>
      </c>
    </row>
    <row r="504" spans="1:5" ht="14.25">
      <c r="A504" s="321">
        <v>432</v>
      </c>
      <c r="B504" s="321">
        <v>20228</v>
      </c>
      <c r="C504" s="322" t="s">
        <v>635</v>
      </c>
      <c r="D504" s="322" t="s">
        <v>1058</v>
      </c>
      <c r="E504" s="323">
        <v>1.8</v>
      </c>
    </row>
    <row r="505" spans="1:5" ht="14.25">
      <c r="A505" s="321">
        <v>507</v>
      </c>
      <c r="B505" s="321">
        <v>20094</v>
      </c>
      <c r="C505" s="322" t="s">
        <v>635</v>
      </c>
      <c r="D505" s="322" t="s">
        <v>1059</v>
      </c>
      <c r="E505" s="323">
        <v>1.8</v>
      </c>
    </row>
    <row r="506" spans="1:5" ht="14.25">
      <c r="A506" s="321">
        <v>625</v>
      </c>
      <c r="B506" s="321">
        <v>20821</v>
      </c>
      <c r="C506" s="322" t="s">
        <v>635</v>
      </c>
      <c r="D506" s="322" t="s">
        <v>1060</v>
      </c>
      <c r="E506" s="323">
        <v>1.8</v>
      </c>
    </row>
    <row r="507" spans="1:5" ht="14.25">
      <c r="A507" s="321">
        <v>370</v>
      </c>
      <c r="B507" s="321">
        <v>20065</v>
      </c>
      <c r="C507" s="322" t="s">
        <v>635</v>
      </c>
      <c r="D507" s="322" t="s">
        <v>1061</v>
      </c>
      <c r="E507" s="323">
        <v>1.79</v>
      </c>
    </row>
    <row r="508" spans="1:5" ht="14.25">
      <c r="A508" s="321">
        <v>577</v>
      </c>
      <c r="B508" s="321">
        <v>20320</v>
      </c>
      <c r="C508" s="322" t="s">
        <v>635</v>
      </c>
      <c r="D508" s="322" t="s">
        <v>1062</v>
      </c>
      <c r="E508" s="323">
        <v>1.75</v>
      </c>
    </row>
    <row r="509" spans="1:5" ht="14.25">
      <c r="A509" s="321">
        <v>382</v>
      </c>
      <c r="B509" s="321">
        <v>20091</v>
      </c>
      <c r="C509" s="322" t="s">
        <v>635</v>
      </c>
      <c r="D509" s="322" t="s">
        <v>1063</v>
      </c>
      <c r="E509" s="323">
        <v>1.74</v>
      </c>
    </row>
    <row r="510" spans="1:5" ht="14.25">
      <c r="A510" s="321">
        <v>479</v>
      </c>
      <c r="B510" s="321">
        <v>20029</v>
      </c>
      <c r="C510" s="322" t="s">
        <v>635</v>
      </c>
      <c r="D510" s="322" t="s">
        <v>1064</v>
      </c>
      <c r="E510" s="323">
        <v>1.71</v>
      </c>
    </row>
    <row r="511" spans="1:5" ht="14.25">
      <c r="A511" s="321">
        <v>539</v>
      </c>
      <c r="B511" s="321">
        <v>20257</v>
      </c>
      <c r="C511" s="322" t="s">
        <v>635</v>
      </c>
      <c r="D511" s="322" t="s">
        <v>1065</v>
      </c>
      <c r="E511" s="323">
        <v>1.7</v>
      </c>
    </row>
    <row r="512" spans="1:5" ht="14.25">
      <c r="A512" s="321">
        <v>640</v>
      </c>
      <c r="B512" s="321">
        <v>20296</v>
      </c>
      <c r="C512" s="322" t="s">
        <v>635</v>
      </c>
      <c r="D512" s="322" t="s">
        <v>1066</v>
      </c>
      <c r="E512" s="323">
        <v>1.69</v>
      </c>
    </row>
    <row r="513" spans="1:5" ht="14.25">
      <c r="A513" s="321">
        <v>581</v>
      </c>
      <c r="B513" s="321">
        <v>20324</v>
      </c>
      <c r="C513" s="322" t="s">
        <v>635</v>
      </c>
      <c r="D513" s="322" t="s">
        <v>1067</v>
      </c>
      <c r="E513" s="323">
        <v>1.69</v>
      </c>
    </row>
    <row r="514" spans="1:5" ht="14.25">
      <c r="A514" s="321">
        <v>627</v>
      </c>
      <c r="B514" s="321">
        <v>20823</v>
      </c>
      <c r="C514" s="322" t="s">
        <v>635</v>
      </c>
      <c r="D514" s="322" t="s">
        <v>1068</v>
      </c>
      <c r="E514" s="323">
        <v>1.65</v>
      </c>
    </row>
    <row r="515" spans="1:5" ht="14.25">
      <c r="A515" s="321">
        <v>569</v>
      </c>
      <c r="B515" s="321">
        <v>20311</v>
      </c>
      <c r="C515" s="322" t="s">
        <v>635</v>
      </c>
      <c r="D515" s="322" t="s">
        <v>1069</v>
      </c>
      <c r="E515" s="323">
        <v>1.63</v>
      </c>
    </row>
    <row r="516" spans="1:5" ht="14.25">
      <c r="A516" s="321">
        <v>526</v>
      </c>
      <c r="B516" s="321">
        <v>20188</v>
      </c>
      <c r="C516" s="322" t="s">
        <v>635</v>
      </c>
      <c r="D516" s="322" t="s">
        <v>1070</v>
      </c>
      <c r="E516" s="323">
        <v>1.61</v>
      </c>
    </row>
    <row r="517" spans="1:5" ht="14.25">
      <c r="A517" s="321">
        <v>513</v>
      </c>
      <c r="B517" s="321">
        <v>20122</v>
      </c>
      <c r="C517" s="322" t="s">
        <v>635</v>
      </c>
      <c r="D517" s="322" t="s">
        <v>1071</v>
      </c>
      <c r="E517" s="323">
        <v>1.61</v>
      </c>
    </row>
    <row r="518" spans="1:5" ht="14.25">
      <c r="A518" s="321">
        <v>473</v>
      </c>
      <c r="B518" s="321">
        <v>20017</v>
      </c>
      <c r="C518" s="322" t="s">
        <v>635</v>
      </c>
      <c r="D518" s="322" t="s">
        <v>1072</v>
      </c>
      <c r="E518" s="323">
        <v>1.6</v>
      </c>
    </row>
    <row r="519" spans="1:5" ht="14.25">
      <c r="A519" s="321">
        <v>499</v>
      </c>
      <c r="B519" s="321">
        <v>20076</v>
      </c>
      <c r="C519" s="322" t="s">
        <v>635</v>
      </c>
      <c r="D519" s="322">
        <v>2.53</v>
      </c>
      <c r="E519" s="323">
        <v>1.58</v>
      </c>
    </row>
    <row r="520" spans="1:5" ht="14.25">
      <c r="A520" s="321">
        <v>530</v>
      </c>
      <c r="B520" s="321">
        <v>20212</v>
      </c>
      <c r="C520" s="322" t="s">
        <v>635</v>
      </c>
      <c r="D520" s="322" t="s">
        <v>1073</v>
      </c>
      <c r="E520" s="323">
        <v>1.56</v>
      </c>
    </row>
    <row r="521" spans="1:5" ht="14.25">
      <c r="A521" s="321">
        <v>579</v>
      </c>
      <c r="B521" s="321">
        <v>20322</v>
      </c>
      <c r="C521" s="322" t="s">
        <v>635</v>
      </c>
      <c r="D521" s="322" t="s">
        <v>1074</v>
      </c>
      <c r="E521" s="323">
        <v>1.56</v>
      </c>
    </row>
    <row r="522" spans="1:5" ht="14.25">
      <c r="A522" s="321">
        <v>415</v>
      </c>
      <c r="B522" s="321">
        <v>20181</v>
      </c>
      <c r="C522" s="322" t="s">
        <v>635</v>
      </c>
      <c r="D522" s="322" t="s">
        <v>1075</v>
      </c>
      <c r="E522" s="323">
        <v>1.54</v>
      </c>
    </row>
    <row r="523" spans="1:5" ht="14.25">
      <c r="A523" s="321">
        <v>534</v>
      </c>
      <c r="B523" s="321">
        <v>20221</v>
      </c>
      <c r="C523" s="322" t="s">
        <v>635</v>
      </c>
      <c r="D523" s="322" t="s">
        <v>1076</v>
      </c>
      <c r="E523" s="323">
        <v>1.53</v>
      </c>
    </row>
    <row r="524" spans="1:5" ht="14.25">
      <c r="A524" s="321">
        <v>594</v>
      </c>
      <c r="B524" s="321">
        <v>20497</v>
      </c>
      <c r="C524" s="322" t="s">
        <v>635</v>
      </c>
      <c r="D524" s="322" t="s">
        <v>1077</v>
      </c>
      <c r="E524" s="323">
        <v>1.53</v>
      </c>
    </row>
    <row r="525" spans="1:5" ht="14.25">
      <c r="A525" s="321">
        <v>508</v>
      </c>
      <c r="B525" s="321">
        <v>20095</v>
      </c>
      <c r="C525" s="322" t="s">
        <v>635</v>
      </c>
      <c r="D525" s="322" t="s">
        <v>1078</v>
      </c>
      <c r="E525" s="323">
        <v>1.51</v>
      </c>
    </row>
    <row r="526" spans="1:5" ht="14.25">
      <c r="A526" s="321">
        <v>495</v>
      </c>
      <c r="B526" s="321">
        <v>20067</v>
      </c>
      <c r="C526" s="322" t="s">
        <v>635</v>
      </c>
      <c r="D526" s="322" t="s">
        <v>1079</v>
      </c>
      <c r="E526" s="323">
        <v>1.5</v>
      </c>
    </row>
    <row r="527" spans="1:5" ht="14.25">
      <c r="A527" s="321">
        <v>571</v>
      </c>
      <c r="B527" s="321">
        <v>20313</v>
      </c>
      <c r="C527" s="322" t="s">
        <v>635</v>
      </c>
      <c r="D527" s="322" t="s">
        <v>1080</v>
      </c>
      <c r="E527" s="323">
        <v>1.5</v>
      </c>
    </row>
    <row r="528" spans="1:5" ht="14.25">
      <c r="A528" s="321">
        <v>355</v>
      </c>
      <c r="B528" s="321">
        <v>20039</v>
      </c>
      <c r="C528" s="322" t="s">
        <v>635</v>
      </c>
      <c r="D528" s="322" t="s">
        <v>1081</v>
      </c>
      <c r="E528" s="323">
        <v>1.49</v>
      </c>
    </row>
    <row r="529" spans="1:5" ht="14.25">
      <c r="A529" s="321">
        <v>636</v>
      </c>
      <c r="B529" s="321">
        <v>20832</v>
      </c>
      <c r="C529" s="322" t="s">
        <v>635</v>
      </c>
      <c r="D529" s="322" t="s">
        <v>1082</v>
      </c>
      <c r="E529" s="323">
        <v>1.48</v>
      </c>
    </row>
    <row r="530" spans="1:5" ht="14.25">
      <c r="A530" s="321">
        <v>343</v>
      </c>
      <c r="B530" s="321">
        <v>20012</v>
      </c>
      <c r="C530" s="322" t="s">
        <v>635</v>
      </c>
      <c r="D530" s="322" t="s">
        <v>1083</v>
      </c>
      <c r="E530" s="323">
        <v>1.48</v>
      </c>
    </row>
    <row r="531" spans="1:5" ht="14.25">
      <c r="A531" s="321">
        <v>548</v>
      </c>
      <c r="B531" s="321">
        <v>20277</v>
      </c>
      <c r="C531" s="322" t="s">
        <v>635</v>
      </c>
      <c r="D531" s="322" t="s">
        <v>1084</v>
      </c>
      <c r="E531" s="323">
        <v>1.44</v>
      </c>
    </row>
    <row r="532" spans="1:5" ht="14.25">
      <c r="A532" s="321">
        <v>465</v>
      </c>
      <c r="B532" s="321">
        <v>20003</v>
      </c>
      <c r="C532" s="322" t="s">
        <v>635</v>
      </c>
      <c r="D532" s="322" t="s">
        <v>1085</v>
      </c>
      <c r="E532" s="323">
        <v>1.44</v>
      </c>
    </row>
    <row r="533" spans="1:5" ht="14.25">
      <c r="A533" s="321">
        <v>556</v>
      </c>
      <c r="B533" s="321">
        <v>20298</v>
      </c>
      <c r="C533" s="322" t="s">
        <v>635</v>
      </c>
      <c r="D533" s="322" t="s">
        <v>1086</v>
      </c>
      <c r="E533" s="323">
        <v>1.44</v>
      </c>
    </row>
    <row r="534" spans="1:5" ht="14.25">
      <c r="A534" s="321">
        <v>443</v>
      </c>
      <c r="B534" s="321">
        <v>20263</v>
      </c>
      <c r="C534" s="322" t="s">
        <v>635</v>
      </c>
      <c r="D534" s="322" t="s">
        <v>1087</v>
      </c>
      <c r="E534" s="323">
        <v>1.44</v>
      </c>
    </row>
    <row r="535" spans="1:5" ht="14.25">
      <c r="A535" s="321">
        <v>439</v>
      </c>
      <c r="B535" s="321">
        <v>20236</v>
      </c>
      <c r="C535" s="322" t="s">
        <v>635</v>
      </c>
      <c r="D535" s="322" t="s">
        <v>1088</v>
      </c>
      <c r="E535" s="323">
        <v>1.42</v>
      </c>
    </row>
    <row r="536" spans="1:5" ht="14.25">
      <c r="A536" s="321">
        <v>407</v>
      </c>
      <c r="B536" s="321">
        <v>20162</v>
      </c>
      <c r="C536" s="322" t="s">
        <v>635</v>
      </c>
      <c r="D536" s="322" t="s">
        <v>1089</v>
      </c>
      <c r="E536" s="323">
        <v>1.4</v>
      </c>
    </row>
    <row r="537" spans="1:5" ht="14.25">
      <c r="A537" s="321">
        <v>398</v>
      </c>
      <c r="B537" s="321">
        <v>20134</v>
      </c>
      <c r="C537" s="322" t="s">
        <v>635</v>
      </c>
      <c r="D537" s="322" t="s">
        <v>1090</v>
      </c>
      <c r="E537" s="323">
        <v>1.4</v>
      </c>
    </row>
    <row r="538" spans="1:5" ht="14.25">
      <c r="A538" s="321">
        <v>434</v>
      </c>
      <c r="B538" s="321">
        <v>20231</v>
      </c>
      <c r="C538" s="322" t="s">
        <v>635</v>
      </c>
      <c r="D538" s="322" t="s">
        <v>1091</v>
      </c>
      <c r="E538" s="323">
        <v>1.4</v>
      </c>
    </row>
    <row r="539" spans="1:5" ht="14.25">
      <c r="A539" s="321">
        <v>505</v>
      </c>
      <c r="B539" s="321">
        <v>20088</v>
      </c>
      <c r="C539" s="322" t="s">
        <v>635</v>
      </c>
      <c r="D539" s="322" t="s">
        <v>1092</v>
      </c>
      <c r="E539" s="323">
        <v>1.4</v>
      </c>
    </row>
    <row r="540" spans="1:5" ht="14.25">
      <c r="A540" s="321">
        <v>525</v>
      </c>
      <c r="B540" s="321">
        <v>20170</v>
      </c>
      <c r="C540" s="322" t="s">
        <v>635</v>
      </c>
      <c r="D540" s="322" t="s">
        <v>1093</v>
      </c>
      <c r="E540" s="323">
        <v>1.4</v>
      </c>
    </row>
    <row r="541" spans="1:5" ht="14.25">
      <c r="A541" s="321">
        <v>392</v>
      </c>
      <c r="B541" s="321">
        <v>20116</v>
      </c>
      <c r="C541" s="322" t="s">
        <v>635</v>
      </c>
      <c r="D541" s="322" t="s">
        <v>1094</v>
      </c>
      <c r="E541" s="323">
        <v>1.38</v>
      </c>
    </row>
    <row r="542" spans="1:5" ht="14.25">
      <c r="A542" s="321">
        <v>410</v>
      </c>
      <c r="B542" s="321">
        <v>20167</v>
      </c>
      <c r="C542" s="322" t="s">
        <v>635</v>
      </c>
      <c r="D542" s="322" t="s">
        <v>1095</v>
      </c>
      <c r="E542" s="323">
        <v>1.38</v>
      </c>
    </row>
    <row r="543" spans="1:5" ht="14.25">
      <c r="A543" s="321">
        <v>549</v>
      </c>
      <c r="B543" s="321">
        <v>20278</v>
      </c>
      <c r="C543" s="322" t="s">
        <v>635</v>
      </c>
      <c r="D543" s="322" t="s">
        <v>1096</v>
      </c>
      <c r="E543" s="323">
        <v>1.37</v>
      </c>
    </row>
    <row r="544" spans="1:5" ht="14.25">
      <c r="A544" s="321">
        <v>464</v>
      </c>
      <c r="B544" s="321">
        <v>20002</v>
      </c>
      <c r="C544" s="322" t="s">
        <v>635</v>
      </c>
      <c r="D544" s="322" t="s">
        <v>1097</v>
      </c>
      <c r="E544" s="323">
        <v>1.33</v>
      </c>
    </row>
    <row r="545" spans="1:5" ht="14.25">
      <c r="A545" s="321">
        <v>492</v>
      </c>
      <c r="B545" s="321">
        <v>20062</v>
      </c>
      <c r="C545" s="322" t="s">
        <v>635</v>
      </c>
      <c r="D545" s="322" t="s">
        <v>1098</v>
      </c>
      <c r="E545" s="323">
        <v>1.33</v>
      </c>
    </row>
    <row r="546" spans="1:5" ht="14.25">
      <c r="A546" s="321">
        <v>516</v>
      </c>
      <c r="B546" s="321">
        <v>20133</v>
      </c>
      <c r="C546" s="322" t="s">
        <v>635</v>
      </c>
      <c r="D546" s="322" t="s">
        <v>1099</v>
      </c>
      <c r="E546" s="323">
        <v>1.32</v>
      </c>
    </row>
    <row r="547" spans="1:5" ht="14.25">
      <c r="A547" s="321">
        <v>558</v>
      </c>
      <c r="B547" s="321">
        <v>20300</v>
      </c>
      <c r="C547" s="322" t="s">
        <v>635</v>
      </c>
      <c r="D547" s="322" t="s">
        <v>1100</v>
      </c>
      <c r="E547" s="323">
        <v>1.31</v>
      </c>
    </row>
    <row r="548" spans="1:5" ht="14.25">
      <c r="A548" s="321">
        <v>441</v>
      </c>
      <c r="B548" s="321">
        <v>20238</v>
      </c>
      <c r="C548" s="322" t="s">
        <v>635</v>
      </c>
      <c r="D548" s="322" t="s">
        <v>1101</v>
      </c>
      <c r="E548" s="323">
        <v>1.31</v>
      </c>
    </row>
    <row r="549" spans="1:5" ht="14.25">
      <c r="A549" s="321">
        <v>554</v>
      </c>
      <c r="B549" s="321">
        <v>20291</v>
      </c>
      <c r="C549" s="322" t="s">
        <v>635</v>
      </c>
      <c r="D549" s="322" t="s">
        <v>1102</v>
      </c>
      <c r="E549" s="323">
        <v>1.31</v>
      </c>
    </row>
    <row r="550" spans="1:5" ht="14.25">
      <c r="A550" s="321">
        <v>413</v>
      </c>
      <c r="B550" s="321">
        <v>20172</v>
      </c>
      <c r="C550" s="322" t="s">
        <v>635</v>
      </c>
      <c r="D550" s="322" t="s">
        <v>1103</v>
      </c>
      <c r="E550" s="323">
        <v>1.31</v>
      </c>
    </row>
    <row r="551" spans="1:5" ht="14.25">
      <c r="A551" s="321">
        <v>477</v>
      </c>
      <c r="B551" s="321">
        <v>20025</v>
      </c>
      <c r="C551" s="322" t="s">
        <v>635</v>
      </c>
      <c r="D551" s="322" t="s">
        <v>1104</v>
      </c>
      <c r="E551" s="323">
        <v>1.3</v>
      </c>
    </row>
    <row r="552" spans="1:5" ht="14.25">
      <c r="A552" s="321">
        <v>352</v>
      </c>
      <c r="B552" s="321">
        <v>20031</v>
      </c>
      <c r="C552" s="322" t="s">
        <v>635</v>
      </c>
      <c r="D552" s="322" t="s">
        <v>1105</v>
      </c>
      <c r="E552" s="323">
        <v>1.3</v>
      </c>
    </row>
    <row r="553" spans="1:5" ht="14.25">
      <c r="A553" s="321">
        <v>482</v>
      </c>
      <c r="B553" s="321">
        <v>20035</v>
      </c>
      <c r="C553" s="322" t="s">
        <v>635</v>
      </c>
      <c r="D553" s="322" t="s">
        <v>1106</v>
      </c>
      <c r="E553" s="323">
        <v>1.3</v>
      </c>
    </row>
    <row r="554" spans="1:5" ht="14.25">
      <c r="A554" s="321">
        <v>522</v>
      </c>
      <c r="B554" s="321">
        <v>20158</v>
      </c>
      <c r="C554" s="322" t="s">
        <v>635</v>
      </c>
      <c r="D554" s="322" t="s">
        <v>1107</v>
      </c>
      <c r="E554" s="323">
        <v>1.3</v>
      </c>
    </row>
    <row r="555" spans="1:5" ht="14.25">
      <c r="A555" s="321">
        <v>617</v>
      </c>
      <c r="B555" s="321">
        <v>20813</v>
      </c>
      <c r="C555" s="322" t="s">
        <v>635</v>
      </c>
      <c r="D555" s="322" t="s">
        <v>1108</v>
      </c>
      <c r="E555" s="323">
        <v>1.29</v>
      </c>
    </row>
    <row r="556" spans="1:5" ht="14.25">
      <c r="A556" s="321">
        <v>460</v>
      </c>
      <c r="B556" s="321">
        <v>53100</v>
      </c>
      <c r="C556" s="322" t="s">
        <v>635</v>
      </c>
      <c r="D556" s="322" t="s">
        <v>1109</v>
      </c>
      <c r="E556" s="323">
        <v>1.28</v>
      </c>
    </row>
    <row r="557" spans="1:5" ht="14.25">
      <c r="A557" s="321">
        <v>394</v>
      </c>
      <c r="B557" s="321">
        <v>20123</v>
      </c>
      <c r="C557" s="322" t="s">
        <v>635</v>
      </c>
      <c r="D557" s="322" t="s">
        <v>1110</v>
      </c>
      <c r="E557" s="323">
        <v>1.25</v>
      </c>
    </row>
    <row r="558" spans="1:5" ht="14.25">
      <c r="A558" s="321">
        <v>587</v>
      </c>
      <c r="B558" s="321">
        <v>20330</v>
      </c>
      <c r="C558" s="322" t="s">
        <v>635</v>
      </c>
      <c r="D558" s="322" t="s">
        <v>1111</v>
      </c>
      <c r="E558" s="323">
        <v>1.25</v>
      </c>
    </row>
    <row r="559" spans="1:5" ht="14.25">
      <c r="A559" s="321">
        <v>503</v>
      </c>
      <c r="B559" s="321">
        <v>20081</v>
      </c>
      <c r="C559" s="322" t="s">
        <v>635</v>
      </c>
      <c r="D559" s="322" t="s">
        <v>1112</v>
      </c>
      <c r="E559" s="323">
        <v>1.25</v>
      </c>
    </row>
    <row r="560" spans="1:5" ht="14.25">
      <c r="A560" s="321">
        <v>381</v>
      </c>
      <c r="B560" s="321">
        <v>20090</v>
      </c>
      <c r="C560" s="322" t="s">
        <v>635</v>
      </c>
      <c r="D560" s="322" t="s">
        <v>1113</v>
      </c>
      <c r="E560" s="323">
        <v>1.25</v>
      </c>
    </row>
    <row r="561" spans="1:5" ht="14.25">
      <c r="A561" s="321">
        <v>412</v>
      </c>
      <c r="B561" s="321">
        <v>20171</v>
      </c>
      <c r="C561" s="322" t="s">
        <v>635</v>
      </c>
      <c r="D561" s="322" t="s">
        <v>1114</v>
      </c>
      <c r="E561" s="323">
        <v>1.24</v>
      </c>
    </row>
    <row r="562" spans="1:5" ht="14.25">
      <c r="A562" s="321">
        <v>609</v>
      </c>
      <c r="B562" s="321">
        <v>20805</v>
      </c>
      <c r="C562" s="322" t="s">
        <v>635</v>
      </c>
      <c r="D562" s="322" t="s">
        <v>1115</v>
      </c>
      <c r="E562" s="323">
        <v>1.23</v>
      </c>
    </row>
    <row r="563" spans="1:5" ht="14.25">
      <c r="A563" s="321">
        <v>518</v>
      </c>
      <c r="B563" s="321">
        <v>20141</v>
      </c>
      <c r="C563" s="322" t="s">
        <v>635</v>
      </c>
      <c r="D563" s="322" t="s">
        <v>1116</v>
      </c>
      <c r="E563" s="323">
        <v>1.23</v>
      </c>
    </row>
    <row r="564" spans="1:5" ht="14.25">
      <c r="A564" s="321">
        <v>347</v>
      </c>
      <c r="B564" s="321">
        <v>20020</v>
      </c>
      <c r="C564" s="322" t="s">
        <v>635</v>
      </c>
      <c r="D564" s="322" t="s">
        <v>1117</v>
      </c>
      <c r="E564" s="323">
        <v>1.23</v>
      </c>
    </row>
    <row r="565" spans="1:5" ht="14.25">
      <c r="A565" s="321">
        <v>630</v>
      </c>
      <c r="B565" s="321">
        <v>20826</v>
      </c>
      <c r="C565" s="322" t="s">
        <v>635</v>
      </c>
      <c r="D565" s="322" t="s">
        <v>1118</v>
      </c>
      <c r="E565" s="323">
        <v>1.23</v>
      </c>
    </row>
    <row r="566" spans="1:5" ht="14.25">
      <c r="A566" s="321">
        <v>493</v>
      </c>
      <c r="B566" s="321">
        <v>20063</v>
      </c>
      <c r="C566" s="322" t="s">
        <v>635</v>
      </c>
      <c r="D566" s="322" t="s">
        <v>1119</v>
      </c>
      <c r="E566" s="323">
        <v>1.22</v>
      </c>
    </row>
    <row r="567" spans="1:5" ht="14.25">
      <c r="A567" s="321">
        <v>608</v>
      </c>
      <c r="B567" s="321">
        <v>20804</v>
      </c>
      <c r="C567" s="322" t="s">
        <v>635</v>
      </c>
      <c r="D567" s="322" t="s">
        <v>1120</v>
      </c>
      <c r="E567" s="323">
        <v>1.21</v>
      </c>
    </row>
    <row r="568" spans="1:5" ht="14.25">
      <c r="A568" s="321">
        <v>521</v>
      </c>
      <c r="B568" s="321">
        <v>20156</v>
      </c>
      <c r="C568" s="322" t="s">
        <v>635</v>
      </c>
      <c r="D568" s="322" t="s">
        <v>1121</v>
      </c>
      <c r="E568" s="323">
        <v>1.2</v>
      </c>
    </row>
    <row r="569" spans="1:5" ht="14.25">
      <c r="A569" s="321">
        <v>393</v>
      </c>
      <c r="B569" s="321">
        <v>20119</v>
      </c>
      <c r="C569" s="322" t="s">
        <v>635</v>
      </c>
      <c r="D569" s="322" t="s">
        <v>1122</v>
      </c>
      <c r="E569" s="323">
        <v>1.2</v>
      </c>
    </row>
    <row r="570" spans="1:5" ht="14.25">
      <c r="A570" s="321">
        <v>524</v>
      </c>
      <c r="B570" s="321">
        <v>20169</v>
      </c>
      <c r="C570" s="322" t="s">
        <v>635</v>
      </c>
      <c r="D570" s="322" t="s">
        <v>1123</v>
      </c>
      <c r="E570" s="323">
        <v>1.2</v>
      </c>
    </row>
    <row r="571" spans="1:5" ht="14.25">
      <c r="A571" s="321">
        <v>568</v>
      </c>
      <c r="B571" s="321">
        <v>20310</v>
      </c>
      <c r="C571" s="322" t="s">
        <v>635</v>
      </c>
      <c r="D571" s="322" t="s">
        <v>1124</v>
      </c>
      <c r="E571" s="323">
        <v>1.19</v>
      </c>
    </row>
    <row r="572" spans="1:5" ht="14.25">
      <c r="A572" s="321">
        <v>433</v>
      </c>
      <c r="B572" s="321">
        <v>20230</v>
      </c>
      <c r="C572" s="322" t="s">
        <v>635</v>
      </c>
      <c r="D572" s="322" t="s">
        <v>1125</v>
      </c>
      <c r="E572" s="323">
        <v>1.19</v>
      </c>
    </row>
    <row r="573" spans="1:5" ht="14.25">
      <c r="A573" s="321">
        <v>350</v>
      </c>
      <c r="B573" s="321">
        <v>20026</v>
      </c>
      <c r="C573" s="322" t="s">
        <v>635</v>
      </c>
      <c r="D573" s="322" t="s">
        <v>1126</v>
      </c>
      <c r="E573" s="323">
        <v>1.19</v>
      </c>
    </row>
    <row r="574" spans="1:5" ht="14.25">
      <c r="A574" s="321">
        <v>444</v>
      </c>
      <c r="B574" s="321">
        <v>20265</v>
      </c>
      <c r="C574" s="322" t="s">
        <v>635</v>
      </c>
      <c r="D574" s="322" t="s">
        <v>1127</v>
      </c>
      <c r="E574" s="323">
        <v>1.19</v>
      </c>
    </row>
    <row r="575" spans="1:5" ht="14.25">
      <c r="A575" s="321">
        <v>423</v>
      </c>
      <c r="B575" s="321">
        <v>20201</v>
      </c>
      <c r="C575" s="322" t="s">
        <v>635</v>
      </c>
      <c r="D575" s="322" t="s">
        <v>1128</v>
      </c>
      <c r="E575" s="323">
        <v>1.17</v>
      </c>
    </row>
    <row r="576" spans="1:5" ht="14.25">
      <c r="A576" s="321">
        <v>615</v>
      </c>
      <c r="B576" s="321">
        <v>20811</v>
      </c>
      <c r="C576" s="322" t="s">
        <v>635</v>
      </c>
      <c r="D576" s="322" t="s">
        <v>1129</v>
      </c>
      <c r="E576" s="323">
        <v>1.15</v>
      </c>
    </row>
    <row r="577" spans="1:5" ht="14.25">
      <c r="A577" s="321">
        <v>344</v>
      </c>
      <c r="B577" s="321">
        <v>20014</v>
      </c>
      <c r="C577" s="322" t="s">
        <v>635</v>
      </c>
      <c r="D577" s="322" t="s">
        <v>1130</v>
      </c>
      <c r="E577" s="323">
        <v>1.13</v>
      </c>
    </row>
    <row r="578" spans="1:5" ht="14.25">
      <c r="A578" s="321">
        <v>574</v>
      </c>
      <c r="B578" s="321">
        <v>20316</v>
      </c>
      <c r="C578" s="322" t="s">
        <v>635</v>
      </c>
      <c r="D578" s="322" t="s">
        <v>1131</v>
      </c>
      <c r="E578" s="323">
        <v>1.13</v>
      </c>
    </row>
    <row r="579" spans="1:5" ht="14.25">
      <c r="A579" s="321">
        <v>511</v>
      </c>
      <c r="B579" s="321">
        <v>20118</v>
      </c>
      <c r="C579" s="322" t="s">
        <v>635</v>
      </c>
      <c r="D579" s="322" t="s">
        <v>1132</v>
      </c>
      <c r="E579" s="323">
        <v>1.13</v>
      </c>
    </row>
    <row r="580" spans="1:5" ht="14.25">
      <c r="A580" s="321">
        <v>580</v>
      </c>
      <c r="B580" s="321">
        <v>20323</v>
      </c>
      <c r="C580" s="322" t="s">
        <v>635</v>
      </c>
      <c r="D580" s="322" t="s">
        <v>1133</v>
      </c>
      <c r="E580" s="323">
        <v>1.13</v>
      </c>
    </row>
    <row r="581" spans="1:5" ht="14.25">
      <c r="A581" s="321">
        <v>456</v>
      </c>
      <c r="B581" s="321">
        <v>20295</v>
      </c>
      <c r="C581" s="322" t="s">
        <v>635</v>
      </c>
      <c r="D581" s="322" t="s">
        <v>1134</v>
      </c>
      <c r="E581" s="323">
        <v>1.13</v>
      </c>
    </row>
    <row r="582" spans="1:5" ht="14.25">
      <c r="A582" s="321">
        <v>455</v>
      </c>
      <c r="B582" s="321">
        <v>20288</v>
      </c>
      <c r="C582" s="322" t="s">
        <v>635</v>
      </c>
      <c r="D582" s="322" t="s">
        <v>1135</v>
      </c>
      <c r="E582" s="323">
        <v>1.13</v>
      </c>
    </row>
    <row r="583" spans="1:5" ht="14.25">
      <c r="A583" s="321">
        <v>638</v>
      </c>
      <c r="B583" s="321">
        <v>20834</v>
      </c>
      <c r="C583" s="322" t="s">
        <v>635</v>
      </c>
      <c r="D583" s="322" t="s">
        <v>1136</v>
      </c>
      <c r="E583" s="323">
        <v>1.13</v>
      </c>
    </row>
    <row r="584" spans="1:5" ht="14.25">
      <c r="A584" s="321">
        <v>401</v>
      </c>
      <c r="B584" s="321">
        <v>20139</v>
      </c>
      <c r="C584" s="322" t="s">
        <v>635</v>
      </c>
      <c r="D584" s="322" t="s">
        <v>1137</v>
      </c>
      <c r="E584" s="323">
        <v>1.1</v>
      </c>
    </row>
    <row r="585" spans="1:5" ht="14.25">
      <c r="A585" s="321">
        <v>517</v>
      </c>
      <c r="B585" s="321">
        <v>20135</v>
      </c>
      <c r="C585" s="322" t="s">
        <v>635</v>
      </c>
      <c r="D585" s="322" t="s">
        <v>1138</v>
      </c>
      <c r="E585" s="323">
        <v>1.1</v>
      </c>
    </row>
    <row r="586" spans="1:5" ht="14.25">
      <c r="A586" s="321">
        <v>618</v>
      </c>
      <c r="B586" s="321">
        <v>20814</v>
      </c>
      <c r="C586" s="322" t="s">
        <v>635</v>
      </c>
      <c r="D586" s="322" t="s">
        <v>1139</v>
      </c>
      <c r="E586" s="323">
        <v>1.1</v>
      </c>
    </row>
    <row r="587" spans="1:5" ht="14.25">
      <c r="A587" s="321">
        <v>485</v>
      </c>
      <c r="B587" s="321">
        <v>20040</v>
      </c>
      <c r="C587" s="322" t="s">
        <v>635</v>
      </c>
      <c r="D587" s="322" t="s">
        <v>1140</v>
      </c>
      <c r="E587" s="323">
        <v>1.1</v>
      </c>
    </row>
    <row r="588" spans="1:5" ht="14.25">
      <c r="A588" s="321">
        <v>486</v>
      </c>
      <c r="B588" s="321">
        <v>20043</v>
      </c>
      <c r="C588" s="322" t="s">
        <v>635</v>
      </c>
      <c r="D588" s="322" t="s">
        <v>1141</v>
      </c>
      <c r="E588" s="323">
        <v>1.1</v>
      </c>
    </row>
    <row r="589" spans="1:5" ht="14.25">
      <c r="A589" s="321">
        <v>488</v>
      </c>
      <c r="B589" s="321">
        <v>20048</v>
      </c>
      <c r="C589" s="322" t="s">
        <v>635</v>
      </c>
      <c r="D589" s="322" t="s">
        <v>1142</v>
      </c>
      <c r="E589" s="323">
        <v>1.07</v>
      </c>
    </row>
    <row r="590" spans="1:5" ht="14.25">
      <c r="A590" s="321">
        <v>604</v>
      </c>
      <c r="B590" s="321">
        <v>20800</v>
      </c>
      <c r="C590" s="322" t="s">
        <v>635</v>
      </c>
      <c r="D590" s="322" t="s">
        <v>1143</v>
      </c>
      <c r="E590" s="323">
        <v>1.06</v>
      </c>
    </row>
    <row r="591" spans="1:5" ht="14.25">
      <c r="A591" s="321">
        <v>555</v>
      </c>
      <c r="B591" s="321">
        <v>20292</v>
      </c>
      <c r="C591" s="322" t="s">
        <v>635</v>
      </c>
      <c r="D591" s="322" t="s">
        <v>1144</v>
      </c>
      <c r="E591" s="323">
        <v>1.06</v>
      </c>
    </row>
    <row r="592" spans="1:5" ht="14.25">
      <c r="A592" s="321">
        <v>379</v>
      </c>
      <c r="B592" s="321">
        <v>20087</v>
      </c>
      <c r="C592" s="322" t="s">
        <v>635</v>
      </c>
      <c r="D592" s="322" t="s">
        <v>1145</v>
      </c>
      <c r="E592" s="323">
        <v>1.06</v>
      </c>
    </row>
    <row r="593" spans="1:5" ht="14.25">
      <c r="A593" s="321">
        <v>588</v>
      </c>
      <c r="B593" s="321">
        <v>20331</v>
      </c>
      <c r="C593" s="322" t="s">
        <v>635</v>
      </c>
      <c r="D593" s="322" t="s">
        <v>1146</v>
      </c>
      <c r="E593" s="323">
        <v>1.06</v>
      </c>
    </row>
    <row r="594" spans="1:5" ht="14.25">
      <c r="A594" s="321">
        <v>639</v>
      </c>
      <c r="B594" s="321">
        <v>20835</v>
      </c>
      <c r="C594" s="322" t="s">
        <v>635</v>
      </c>
      <c r="D594" s="322" t="s">
        <v>1147</v>
      </c>
      <c r="E594" s="323">
        <v>1.06</v>
      </c>
    </row>
    <row r="595" spans="1:5" ht="14.25">
      <c r="A595" s="321">
        <v>472</v>
      </c>
      <c r="B595" s="321">
        <v>20015</v>
      </c>
      <c r="C595" s="322" t="s">
        <v>635</v>
      </c>
      <c r="D595" s="322" t="s">
        <v>1148</v>
      </c>
      <c r="E595" s="323">
        <v>1.03</v>
      </c>
    </row>
    <row r="596" spans="1:5" ht="14.25">
      <c r="A596" s="321">
        <v>621</v>
      </c>
      <c r="B596" s="321">
        <v>20817</v>
      </c>
      <c r="C596" s="322" t="s">
        <v>635</v>
      </c>
      <c r="D596" s="322" t="s">
        <v>1149</v>
      </c>
      <c r="E596" s="323">
        <v>1.03</v>
      </c>
    </row>
    <row r="597" spans="1:5" ht="14.25">
      <c r="A597" s="321">
        <v>422</v>
      </c>
      <c r="B597" s="321">
        <v>20200</v>
      </c>
      <c r="C597" s="322" t="s">
        <v>635</v>
      </c>
      <c r="D597" s="322" t="s">
        <v>1150</v>
      </c>
      <c r="E597" s="323">
        <v>1.01</v>
      </c>
    </row>
    <row r="598" spans="1:5" ht="14.25">
      <c r="A598" s="321">
        <v>445</v>
      </c>
      <c r="B598" s="321">
        <v>20266</v>
      </c>
      <c r="C598" s="322" t="s">
        <v>635</v>
      </c>
      <c r="D598" s="322" t="s">
        <v>1151</v>
      </c>
      <c r="E598" s="323">
        <v>1.01</v>
      </c>
    </row>
    <row r="599" spans="1:5" ht="14.25">
      <c r="A599" s="321">
        <v>459</v>
      </c>
      <c r="B599" s="321">
        <v>25604</v>
      </c>
      <c r="C599" s="322" t="s">
        <v>635</v>
      </c>
      <c r="D599" s="322" t="s">
        <v>1152</v>
      </c>
      <c r="E599" s="323">
        <v>1.01</v>
      </c>
    </row>
    <row r="600" spans="1:5" ht="14.25">
      <c r="A600" s="321">
        <v>340</v>
      </c>
      <c r="B600" s="321">
        <v>20004</v>
      </c>
      <c r="C600" s="322" t="s">
        <v>635</v>
      </c>
      <c r="D600" s="322" t="s">
        <v>1153</v>
      </c>
      <c r="E600" s="323">
        <v>1</v>
      </c>
    </row>
    <row r="601" spans="1:5" ht="14.25">
      <c r="A601" s="321">
        <v>566</v>
      </c>
      <c r="B601" s="321">
        <v>20308</v>
      </c>
      <c r="C601" s="322" t="s">
        <v>635</v>
      </c>
      <c r="D601" s="322" t="s">
        <v>1154</v>
      </c>
      <c r="E601" s="323">
        <v>1</v>
      </c>
    </row>
    <row r="602" spans="1:5" ht="14.25">
      <c r="A602" s="321">
        <v>409</v>
      </c>
      <c r="B602" s="321">
        <v>20166</v>
      </c>
      <c r="C602" s="322" t="s">
        <v>635</v>
      </c>
      <c r="D602" s="322" t="s">
        <v>1155</v>
      </c>
      <c r="E602" s="323">
        <v>1</v>
      </c>
    </row>
    <row r="603" spans="1:5" ht="14.25">
      <c r="A603" s="321">
        <v>400</v>
      </c>
      <c r="B603" s="321">
        <v>20138</v>
      </c>
      <c r="C603" s="322" t="s">
        <v>635</v>
      </c>
      <c r="D603" s="322" t="s">
        <v>1156</v>
      </c>
      <c r="E603" s="323">
        <v>1</v>
      </c>
    </row>
    <row r="604" spans="1:5" ht="14.25">
      <c r="A604" s="321">
        <v>351</v>
      </c>
      <c r="B604" s="321">
        <v>20028</v>
      </c>
      <c r="C604" s="322" t="s">
        <v>635</v>
      </c>
      <c r="D604" s="322" t="s">
        <v>1157</v>
      </c>
      <c r="E604" s="323">
        <v>1</v>
      </c>
    </row>
    <row r="605" spans="1:5" ht="14.25">
      <c r="A605" s="321">
        <v>438</v>
      </c>
      <c r="B605" s="321">
        <v>20235</v>
      </c>
      <c r="C605" s="322" t="s">
        <v>635</v>
      </c>
      <c r="D605" s="322" t="s">
        <v>1158</v>
      </c>
      <c r="E605" s="323">
        <v>1</v>
      </c>
    </row>
    <row r="606" spans="1:5" ht="14.25">
      <c r="A606" s="321">
        <v>585</v>
      </c>
      <c r="B606" s="321">
        <v>20328</v>
      </c>
      <c r="C606" s="322" t="s">
        <v>635</v>
      </c>
      <c r="D606" s="322" t="s">
        <v>1159</v>
      </c>
      <c r="E606" s="323">
        <v>1</v>
      </c>
    </row>
    <row r="607" spans="1:5" ht="14.25">
      <c r="A607" s="321">
        <v>591</v>
      </c>
      <c r="B607" s="321">
        <v>20334</v>
      </c>
      <c r="C607" s="322" t="s">
        <v>635</v>
      </c>
      <c r="D607" s="322" t="s">
        <v>1160</v>
      </c>
      <c r="E607" s="323">
        <v>1</v>
      </c>
    </row>
    <row r="608" spans="1:5" ht="14.25">
      <c r="A608" s="321">
        <v>536</v>
      </c>
      <c r="B608" s="321">
        <v>20242</v>
      </c>
      <c r="C608" s="322" t="s">
        <v>635</v>
      </c>
      <c r="D608" s="322" t="s">
        <v>1161</v>
      </c>
      <c r="E608" s="323">
        <v>0.95</v>
      </c>
    </row>
    <row r="609" spans="1:5" ht="14.25">
      <c r="A609" s="321">
        <v>573</v>
      </c>
      <c r="B609" s="321">
        <v>20315</v>
      </c>
      <c r="C609" s="322" t="s">
        <v>635</v>
      </c>
      <c r="D609" s="322" t="s">
        <v>1162</v>
      </c>
      <c r="E609" s="323">
        <v>0.94</v>
      </c>
    </row>
    <row r="610" spans="1:5" ht="14.25">
      <c r="A610" s="321">
        <v>411</v>
      </c>
      <c r="B610" s="321">
        <v>20168</v>
      </c>
      <c r="C610" s="322" t="s">
        <v>635</v>
      </c>
      <c r="D610" s="322" t="s">
        <v>1163</v>
      </c>
      <c r="E610" s="323">
        <v>0.94</v>
      </c>
    </row>
    <row r="611" spans="1:5" ht="14.25">
      <c r="A611" s="321">
        <v>586</v>
      </c>
      <c r="B611" s="321">
        <v>20329</v>
      </c>
      <c r="C611" s="322" t="s">
        <v>635</v>
      </c>
      <c r="D611" s="322" t="s">
        <v>1164</v>
      </c>
      <c r="E611" s="323">
        <v>0.94</v>
      </c>
    </row>
    <row r="612" spans="1:5" ht="14.25">
      <c r="A612" s="321">
        <v>380</v>
      </c>
      <c r="B612" s="321">
        <v>20089</v>
      </c>
      <c r="C612" s="322" t="s">
        <v>635</v>
      </c>
      <c r="D612" s="322" t="s">
        <v>1165</v>
      </c>
      <c r="E612" s="323">
        <v>0.94</v>
      </c>
    </row>
    <row r="613" spans="1:5" ht="14.25">
      <c r="A613" s="321">
        <v>475</v>
      </c>
      <c r="B613" s="321">
        <v>20021</v>
      </c>
      <c r="C613" s="322" t="s">
        <v>635</v>
      </c>
      <c r="D613" s="322" t="s">
        <v>1166</v>
      </c>
      <c r="E613" s="323">
        <v>0.93</v>
      </c>
    </row>
    <row r="614" spans="1:5" ht="14.25">
      <c r="A614" s="321">
        <v>523</v>
      </c>
      <c r="B614" s="321">
        <v>20165</v>
      </c>
      <c r="C614" s="322" t="s">
        <v>635</v>
      </c>
      <c r="D614" s="322" t="s">
        <v>1167</v>
      </c>
      <c r="E614" s="323">
        <v>0.93</v>
      </c>
    </row>
    <row r="615" spans="1:5" ht="14.25">
      <c r="A615" s="321">
        <v>504</v>
      </c>
      <c r="B615" s="321">
        <v>20086</v>
      </c>
      <c r="C615" s="322" t="s">
        <v>635</v>
      </c>
      <c r="D615" s="322" t="s">
        <v>1168</v>
      </c>
      <c r="E615" s="323">
        <v>0.92</v>
      </c>
    </row>
    <row r="616" spans="1:5" ht="14.25">
      <c r="A616" s="321">
        <v>547</v>
      </c>
      <c r="B616" s="321">
        <v>20275</v>
      </c>
      <c r="C616" s="322" t="s">
        <v>635</v>
      </c>
      <c r="D616" s="322" t="s">
        <v>1169</v>
      </c>
      <c r="E616" s="323">
        <v>0.91</v>
      </c>
    </row>
    <row r="617" spans="1:5" ht="14.25">
      <c r="A617" s="321">
        <v>481</v>
      </c>
      <c r="B617" s="321">
        <v>20033</v>
      </c>
      <c r="C617" s="322" t="s">
        <v>635</v>
      </c>
      <c r="D617" s="322" t="s">
        <v>1170</v>
      </c>
      <c r="E617" s="323">
        <v>0.9</v>
      </c>
    </row>
    <row r="618" spans="1:5" ht="14.25">
      <c r="A618" s="321">
        <v>559</v>
      </c>
      <c r="B618" s="321">
        <v>20301</v>
      </c>
      <c r="C618" s="322" t="s">
        <v>635</v>
      </c>
      <c r="D618" s="322" t="s">
        <v>1171</v>
      </c>
      <c r="E618" s="323">
        <v>0.88</v>
      </c>
    </row>
    <row r="619" spans="1:5" ht="14.25">
      <c r="A619" s="321">
        <v>543</v>
      </c>
      <c r="B619" s="321">
        <v>20261</v>
      </c>
      <c r="C619" s="322" t="s">
        <v>635</v>
      </c>
      <c r="D619" s="322" t="s">
        <v>1172</v>
      </c>
      <c r="E619" s="323">
        <v>0.88</v>
      </c>
    </row>
    <row r="620" spans="1:5" ht="14.25">
      <c r="A620" s="321">
        <v>552</v>
      </c>
      <c r="B620" s="321">
        <v>20289</v>
      </c>
      <c r="C620" s="322" t="s">
        <v>635</v>
      </c>
      <c r="D620" s="322" t="s">
        <v>1173</v>
      </c>
      <c r="E620" s="323">
        <v>0.88</v>
      </c>
    </row>
    <row r="621" spans="1:5" ht="14.25">
      <c r="A621" s="321">
        <v>359</v>
      </c>
      <c r="B621" s="321">
        <v>20047</v>
      </c>
      <c r="C621" s="322" t="s">
        <v>635</v>
      </c>
      <c r="D621" s="322" t="s">
        <v>1174</v>
      </c>
      <c r="E621" s="323">
        <v>0.86</v>
      </c>
    </row>
    <row r="622" spans="1:5" ht="14.25">
      <c r="A622" s="321">
        <v>476</v>
      </c>
      <c r="B622" s="321">
        <v>20024</v>
      </c>
      <c r="C622" s="322" t="s">
        <v>635</v>
      </c>
      <c r="D622" s="322" t="s">
        <v>1175</v>
      </c>
      <c r="E622" s="323">
        <v>0.83</v>
      </c>
    </row>
    <row r="623" spans="1:5" ht="14.25">
      <c r="A623" s="321">
        <v>437</v>
      </c>
      <c r="B623" s="321">
        <v>20234</v>
      </c>
      <c r="C623" s="322" t="s">
        <v>635</v>
      </c>
      <c r="D623" s="322" t="s">
        <v>1176</v>
      </c>
      <c r="E623" s="323">
        <v>0.82</v>
      </c>
    </row>
    <row r="624" spans="1:5" ht="14.25">
      <c r="A624" s="321">
        <v>378</v>
      </c>
      <c r="B624" s="321">
        <v>20085</v>
      </c>
      <c r="C624" s="322" t="s">
        <v>635</v>
      </c>
      <c r="D624" s="322" t="s">
        <v>1177</v>
      </c>
      <c r="E624" s="323">
        <v>0.81</v>
      </c>
    </row>
    <row r="625" spans="1:5" ht="14.25">
      <c r="A625" s="321">
        <v>509</v>
      </c>
      <c r="B625" s="321">
        <v>20096</v>
      </c>
      <c r="C625" s="322" t="s">
        <v>635</v>
      </c>
      <c r="D625" s="322" t="s">
        <v>1178</v>
      </c>
      <c r="E625" s="323">
        <v>0.81</v>
      </c>
    </row>
    <row r="626" spans="1:5" ht="14.25">
      <c r="A626" s="321">
        <v>356</v>
      </c>
      <c r="B626" s="321">
        <v>20041</v>
      </c>
      <c r="C626" s="322" t="s">
        <v>635</v>
      </c>
      <c r="D626" s="322" t="s">
        <v>1179</v>
      </c>
      <c r="E626" s="323">
        <v>0.8</v>
      </c>
    </row>
    <row r="627" spans="1:5" ht="14.25">
      <c r="A627" s="321">
        <v>535</v>
      </c>
      <c r="B627" s="321">
        <v>20241</v>
      </c>
      <c r="C627" s="322" t="s">
        <v>635</v>
      </c>
      <c r="D627" s="322" t="s">
        <v>1180</v>
      </c>
      <c r="E627" s="323">
        <v>0.76</v>
      </c>
    </row>
    <row r="628" spans="1:5" ht="14.25">
      <c r="A628" s="321">
        <v>563</v>
      </c>
      <c r="B628" s="321">
        <v>20305</v>
      </c>
      <c r="C628" s="322" t="s">
        <v>635</v>
      </c>
      <c r="D628" s="322" t="s">
        <v>1181</v>
      </c>
      <c r="E628" s="323">
        <v>0.75</v>
      </c>
    </row>
    <row r="629" spans="1:5" ht="14.25">
      <c r="A629" s="321">
        <v>572</v>
      </c>
      <c r="B629" s="321">
        <v>20314</v>
      </c>
      <c r="C629" s="322" t="s">
        <v>635</v>
      </c>
      <c r="D629" s="322" t="s">
        <v>1182</v>
      </c>
      <c r="E629" s="323">
        <v>0.75</v>
      </c>
    </row>
    <row r="630" spans="1:5" ht="14.25">
      <c r="A630" s="321">
        <v>399</v>
      </c>
      <c r="B630" s="321">
        <v>20136</v>
      </c>
      <c r="C630" s="322" t="s">
        <v>635</v>
      </c>
      <c r="D630" s="322" t="s">
        <v>1183</v>
      </c>
      <c r="E630" s="323">
        <v>0.75</v>
      </c>
    </row>
    <row r="631" spans="1:5" ht="14.25">
      <c r="A631" s="321">
        <v>578</v>
      </c>
      <c r="B631" s="321">
        <v>20321</v>
      </c>
      <c r="C631" s="322" t="s">
        <v>635</v>
      </c>
      <c r="D631" s="322" t="s">
        <v>1184</v>
      </c>
      <c r="E631" s="323">
        <v>0.75</v>
      </c>
    </row>
    <row r="632" spans="1:5" ht="14.25">
      <c r="A632" s="321">
        <v>612</v>
      </c>
      <c r="B632" s="321">
        <v>20808</v>
      </c>
      <c r="C632" s="322" t="s">
        <v>635</v>
      </c>
      <c r="D632" s="322" t="s">
        <v>1185</v>
      </c>
      <c r="E632" s="323">
        <v>0.73</v>
      </c>
    </row>
    <row r="633" spans="1:5" ht="14.25">
      <c r="A633" s="321">
        <v>466</v>
      </c>
      <c r="B633" s="321">
        <v>20005</v>
      </c>
      <c r="C633" s="322" t="s">
        <v>635</v>
      </c>
      <c r="D633" s="322" t="s">
        <v>1186</v>
      </c>
      <c r="E633" s="323">
        <v>0.7</v>
      </c>
    </row>
    <row r="634" spans="1:5" ht="14.25">
      <c r="A634" s="321">
        <v>362</v>
      </c>
      <c r="B634" s="321">
        <v>20054</v>
      </c>
      <c r="C634" s="322" t="s">
        <v>635</v>
      </c>
      <c r="D634" s="322" t="s">
        <v>1187</v>
      </c>
      <c r="E634" s="323">
        <v>0.7</v>
      </c>
    </row>
    <row r="635" spans="1:5" ht="14.25">
      <c r="A635" s="321">
        <v>468</v>
      </c>
      <c r="B635" s="321">
        <v>20007</v>
      </c>
      <c r="C635" s="322" t="s">
        <v>635</v>
      </c>
      <c r="D635" s="322" t="s">
        <v>1188</v>
      </c>
      <c r="E635" s="323">
        <v>0.67</v>
      </c>
    </row>
    <row r="636" spans="1:5" ht="14.25">
      <c r="A636" s="321">
        <v>633</v>
      </c>
      <c r="B636" s="321">
        <v>20829</v>
      </c>
      <c r="C636" s="322" t="s">
        <v>635</v>
      </c>
      <c r="D636" s="322" t="s">
        <v>1189</v>
      </c>
      <c r="E636" s="323">
        <v>0.67</v>
      </c>
    </row>
    <row r="637" spans="1:5" ht="14.25">
      <c r="A637" s="321">
        <v>454</v>
      </c>
      <c r="B637" s="321">
        <v>20283</v>
      </c>
      <c r="C637" s="322" t="s">
        <v>635</v>
      </c>
      <c r="D637" s="322" t="s">
        <v>1190</v>
      </c>
      <c r="E637" s="323">
        <v>0.67</v>
      </c>
    </row>
    <row r="638" spans="1:5" ht="14.25">
      <c r="A638" s="321">
        <v>519</v>
      </c>
      <c r="B638" s="321">
        <v>20143</v>
      </c>
      <c r="C638" s="322" t="s">
        <v>635</v>
      </c>
      <c r="D638" s="322" t="s">
        <v>1191</v>
      </c>
      <c r="E638" s="323">
        <v>0.66</v>
      </c>
    </row>
    <row r="639" spans="1:5" ht="14.25">
      <c r="A639" s="321">
        <v>346</v>
      </c>
      <c r="B639" s="321">
        <v>20019</v>
      </c>
      <c r="C639" s="322" t="s">
        <v>635</v>
      </c>
      <c r="D639" s="322" t="s">
        <v>1192</v>
      </c>
      <c r="E639" s="323">
        <v>0.64</v>
      </c>
    </row>
    <row r="640" spans="1:5" ht="14.25">
      <c r="A640" s="321">
        <v>402</v>
      </c>
      <c r="B640" s="321">
        <v>20145</v>
      </c>
      <c r="C640" s="322" t="s">
        <v>635</v>
      </c>
      <c r="D640" s="322" t="s">
        <v>1193</v>
      </c>
      <c r="E640" s="323">
        <v>0.64</v>
      </c>
    </row>
    <row r="641" spans="1:5" ht="14.25">
      <c r="A641" s="321">
        <v>565</v>
      </c>
      <c r="B641" s="321">
        <v>20307</v>
      </c>
      <c r="C641" s="322" t="s">
        <v>635</v>
      </c>
      <c r="D641" s="322" t="s">
        <v>1194</v>
      </c>
      <c r="E641" s="323">
        <v>0.63</v>
      </c>
    </row>
    <row r="642" spans="1:5" ht="14.25">
      <c r="A642" s="321">
        <v>427</v>
      </c>
      <c r="B642" s="321">
        <v>20208</v>
      </c>
      <c r="C642" s="322" t="s">
        <v>635</v>
      </c>
      <c r="D642" s="322" t="s">
        <v>1195</v>
      </c>
      <c r="E642" s="323">
        <v>0.63</v>
      </c>
    </row>
    <row r="643" spans="1:5" ht="14.25">
      <c r="A643" s="321">
        <v>501</v>
      </c>
      <c r="B643" s="321">
        <v>20078</v>
      </c>
      <c r="C643" s="322" t="s">
        <v>635</v>
      </c>
      <c r="D643" s="322" t="s">
        <v>1196</v>
      </c>
      <c r="E643" s="323">
        <v>0.63</v>
      </c>
    </row>
    <row r="644" spans="1:5" ht="14.25">
      <c r="A644" s="321">
        <v>349</v>
      </c>
      <c r="B644" s="321">
        <v>20023</v>
      </c>
      <c r="C644" s="322" t="s">
        <v>635</v>
      </c>
      <c r="D644" s="322" t="s">
        <v>1197</v>
      </c>
      <c r="E644" s="323">
        <v>0.63</v>
      </c>
    </row>
    <row r="645" spans="1:5" ht="14.25">
      <c r="A645" s="321">
        <v>641</v>
      </c>
      <c r="B645" s="321">
        <v>20297</v>
      </c>
      <c r="C645" s="322" t="s">
        <v>635</v>
      </c>
      <c r="D645" s="322" t="s">
        <v>1198</v>
      </c>
      <c r="E645" s="323">
        <v>0.63</v>
      </c>
    </row>
    <row r="646" spans="1:5" ht="14.25">
      <c r="A646" s="321">
        <v>634</v>
      </c>
      <c r="B646" s="321">
        <v>20830</v>
      </c>
      <c r="C646" s="322" t="s">
        <v>635</v>
      </c>
      <c r="D646" s="322" t="s">
        <v>1199</v>
      </c>
      <c r="E646" s="323">
        <v>0.63</v>
      </c>
    </row>
    <row r="647" spans="1:5" ht="14.25">
      <c r="A647" s="321">
        <v>397</v>
      </c>
      <c r="B647" s="321">
        <v>20132</v>
      </c>
      <c r="C647" s="322" t="s">
        <v>635</v>
      </c>
      <c r="D647" s="322" t="s">
        <v>1200</v>
      </c>
      <c r="E647" s="323">
        <v>0.63</v>
      </c>
    </row>
    <row r="648" spans="1:5" ht="14.25">
      <c r="A648" s="321">
        <v>461</v>
      </c>
      <c r="B648" s="321">
        <v>13177</v>
      </c>
      <c r="C648" s="322" t="s">
        <v>635</v>
      </c>
      <c r="D648" s="322" t="s">
        <v>1201</v>
      </c>
      <c r="E648" s="323">
        <v>0.62</v>
      </c>
    </row>
    <row r="649" spans="1:5" ht="14.25">
      <c r="A649" s="321">
        <v>631</v>
      </c>
      <c r="B649" s="321">
        <v>20827</v>
      </c>
      <c r="C649" s="322" t="s">
        <v>635</v>
      </c>
      <c r="D649" s="322" t="s">
        <v>1202</v>
      </c>
      <c r="E649" s="323">
        <v>0.6</v>
      </c>
    </row>
    <row r="650" spans="1:5" ht="14.25">
      <c r="A650" s="321">
        <v>529</v>
      </c>
      <c r="B650" s="321">
        <v>20209</v>
      </c>
      <c r="C650" s="322" t="s">
        <v>635</v>
      </c>
      <c r="D650" s="322" t="s">
        <v>1203</v>
      </c>
      <c r="E650" s="323">
        <v>0.58</v>
      </c>
    </row>
    <row r="651" spans="1:5" ht="14.25">
      <c r="A651" s="321">
        <v>428</v>
      </c>
      <c r="B651" s="321">
        <v>20210</v>
      </c>
      <c r="C651" s="322" t="s">
        <v>635</v>
      </c>
      <c r="D651" s="322" t="s">
        <v>1204</v>
      </c>
      <c r="E651" s="323">
        <v>0.56</v>
      </c>
    </row>
    <row r="652" spans="1:5" ht="14.25">
      <c r="A652" s="321">
        <v>469</v>
      </c>
      <c r="B652" s="321">
        <v>20008</v>
      </c>
      <c r="C652" s="322" t="s">
        <v>635</v>
      </c>
      <c r="D652" s="322" t="s">
        <v>1205</v>
      </c>
      <c r="E652" s="323">
        <v>0.55</v>
      </c>
    </row>
    <row r="653" spans="1:5" ht="14.25">
      <c r="A653" s="321">
        <v>396</v>
      </c>
      <c r="B653" s="321">
        <v>20128</v>
      </c>
      <c r="C653" s="322" t="s">
        <v>635</v>
      </c>
      <c r="D653" s="322" t="s">
        <v>1206</v>
      </c>
      <c r="E653" s="323">
        <v>0.55</v>
      </c>
    </row>
    <row r="654" spans="1:5" ht="14.25">
      <c r="A654" s="321">
        <v>417</v>
      </c>
      <c r="B654" s="321">
        <v>20192</v>
      </c>
      <c r="C654" s="322" t="s">
        <v>635</v>
      </c>
      <c r="D654" s="322" t="s">
        <v>1207</v>
      </c>
      <c r="E654" s="323">
        <v>0.5</v>
      </c>
    </row>
    <row r="655" spans="1:5" ht="14.25">
      <c r="A655" s="321">
        <v>458</v>
      </c>
      <c r="B655" s="321">
        <v>20584</v>
      </c>
      <c r="C655" s="322" t="s">
        <v>635</v>
      </c>
      <c r="D655" s="322" t="s">
        <v>1208</v>
      </c>
      <c r="E655" s="323">
        <v>0.5</v>
      </c>
    </row>
    <row r="656" spans="1:5" ht="14.25">
      <c r="A656" s="321">
        <v>450</v>
      </c>
      <c r="B656" s="321">
        <v>20276</v>
      </c>
      <c r="C656" s="322" t="s">
        <v>635</v>
      </c>
      <c r="D656" s="322" t="s">
        <v>1209</v>
      </c>
      <c r="E656" s="323">
        <v>0.5</v>
      </c>
    </row>
    <row r="657" spans="1:5" ht="14.25">
      <c r="A657" s="321">
        <v>613</v>
      </c>
      <c r="B657" s="321">
        <v>20809</v>
      </c>
      <c r="C657" s="322" t="s">
        <v>635</v>
      </c>
      <c r="D657" s="322" t="s">
        <v>1210</v>
      </c>
      <c r="E657" s="323">
        <v>0.42</v>
      </c>
    </row>
    <row r="658" spans="1:5" ht="14.25">
      <c r="A658" s="321">
        <v>626</v>
      </c>
      <c r="B658" s="321">
        <v>20822</v>
      </c>
      <c r="C658" s="322" t="s">
        <v>635</v>
      </c>
      <c r="D658" s="322" t="s">
        <v>1211</v>
      </c>
      <c r="E658" s="323">
        <v>0.24</v>
      </c>
    </row>
    <row r="659" spans="1:5" ht="14.25">
      <c r="A659" s="321">
        <v>727</v>
      </c>
      <c r="B659" s="321">
        <v>20535</v>
      </c>
      <c r="C659" s="322" t="s">
        <v>635</v>
      </c>
      <c r="D659" s="322" t="s">
        <v>1212</v>
      </c>
      <c r="E659" s="323">
        <v>27.7</v>
      </c>
    </row>
    <row r="660" spans="1:5" ht="14.25">
      <c r="A660" s="321">
        <v>730</v>
      </c>
      <c r="B660" s="321">
        <v>20586</v>
      </c>
      <c r="C660" s="322" t="s">
        <v>635</v>
      </c>
      <c r="D660" s="322" t="s">
        <v>1213</v>
      </c>
      <c r="E660" s="323">
        <v>26.1</v>
      </c>
    </row>
    <row r="661" spans="1:5" ht="14.25">
      <c r="A661" s="321">
        <v>729</v>
      </c>
      <c r="B661" s="321">
        <v>20585</v>
      </c>
      <c r="C661" s="322" t="s">
        <v>635</v>
      </c>
      <c r="D661" s="322" t="s">
        <v>1214</v>
      </c>
      <c r="E661" s="323">
        <v>25.1</v>
      </c>
    </row>
    <row r="662" spans="1:5" ht="14.25">
      <c r="A662" s="321">
        <v>726</v>
      </c>
      <c r="B662" s="321">
        <v>20530</v>
      </c>
      <c r="C662" s="322" t="s">
        <v>635</v>
      </c>
      <c r="D662" s="322" t="s">
        <v>1215</v>
      </c>
      <c r="E662" s="323">
        <v>24.5</v>
      </c>
    </row>
    <row r="663" spans="1:5" ht="14.25">
      <c r="A663" s="321">
        <v>725</v>
      </c>
      <c r="B663" s="321">
        <v>20525</v>
      </c>
      <c r="C663" s="322" t="s">
        <v>635</v>
      </c>
      <c r="D663" s="322" t="s">
        <v>1216</v>
      </c>
      <c r="E663" s="323">
        <v>22.5</v>
      </c>
    </row>
    <row r="664" spans="1:5" ht="14.25">
      <c r="A664" s="321">
        <v>723</v>
      </c>
      <c r="B664" s="321">
        <v>20516</v>
      </c>
      <c r="C664" s="322" t="s">
        <v>635</v>
      </c>
      <c r="D664" s="322" t="s">
        <v>1217</v>
      </c>
      <c r="E664" s="323">
        <v>20.5</v>
      </c>
    </row>
    <row r="665" spans="1:5" ht="14.25">
      <c r="A665" s="321">
        <v>712</v>
      </c>
      <c r="B665" s="321">
        <v>20589</v>
      </c>
      <c r="C665" s="322" t="s">
        <v>635</v>
      </c>
      <c r="D665" s="322" t="s">
        <v>1218</v>
      </c>
      <c r="E665" s="323">
        <v>10.6</v>
      </c>
    </row>
    <row r="666" spans="1:5" ht="14.25">
      <c r="A666" s="321">
        <v>710</v>
      </c>
      <c r="B666" s="321">
        <v>20587</v>
      </c>
      <c r="C666" s="322" t="s">
        <v>635</v>
      </c>
      <c r="D666" s="322" t="s">
        <v>1219</v>
      </c>
      <c r="E666" s="323">
        <v>10.1</v>
      </c>
    </row>
    <row r="667" spans="1:5" ht="14.25">
      <c r="A667" s="321">
        <v>711</v>
      </c>
      <c r="B667" s="321">
        <v>20588</v>
      </c>
      <c r="C667" s="322" t="s">
        <v>635</v>
      </c>
      <c r="D667" s="322" t="s">
        <v>1220</v>
      </c>
      <c r="E667" s="323">
        <v>9.7</v>
      </c>
    </row>
    <row r="668" spans="1:5" ht="14.25">
      <c r="A668" s="321">
        <v>693</v>
      </c>
      <c r="B668" s="321">
        <v>20293</v>
      </c>
      <c r="C668" s="322" t="s">
        <v>635</v>
      </c>
      <c r="D668" s="322" t="s">
        <v>1221</v>
      </c>
      <c r="E668" s="323">
        <v>9.63</v>
      </c>
    </row>
    <row r="669" spans="1:5" ht="14.25">
      <c r="A669" s="321">
        <v>696</v>
      </c>
      <c r="B669" s="321">
        <v>20503</v>
      </c>
      <c r="C669" s="322" t="s">
        <v>635</v>
      </c>
      <c r="D669" s="322" t="s">
        <v>1222</v>
      </c>
      <c r="E669" s="323">
        <v>9.63</v>
      </c>
    </row>
    <row r="670" spans="1:5" ht="14.25">
      <c r="A670" s="321">
        <v>697</v>
      </c>
      <c r="B670" s="321">
        <v>20505</v>
      </c>
      <c r="C670" s="322" t="s">
        <v>635</v>
      </c>
      <c r="D670" s="322" t="s">
        <v>1223</v>
      </c>
      <c r="E670" s="323">
        <v>9.02</v>
      </c>
    </row>
    <row r="671" spans="1:5" ht="14.25">
      <c r="A671" s="321">
        <v>698</v>
      </c>
      <c r="B671" s="321">
        <v>20506</v>
      </c>
      <c r="C671" s="322" t="s">
        <v>635</v>
      </c>
      <c r="D671" s="322" t="s">
        <v>1224</v>
      </c>
      <c r="E671" s="323">
        <v>8.6</v>
      </c>
    </row>
    <row r="672" spans="1:5" ht="14.25">
      <c r="A672" s="321">
        <v>713</v>
      </c>
      <c r="B672" s="321">
        <v>20700</v>
      </c>
      <c r="C672" s="322" t="s">
        <v>635</v>
      </c>
      <c r="D672" s="322" t="s">
        <v>1225</v>
      </c>
      <c r="E672" s="323">
        <v>8.38</v>
      </c>
    </row>
    <row r="673" spans="1:5" ht="14.25">
      <c r="A673" s="321">
        <v>704</v>
      </c>
      <c r="B673" s="321">
        <v>20524</v>
      </c>
      <c r="C673" s="322" t="s">
        <v>635</v>
      </c>
      <c r="D673" s="322" t="s">
        <v>1226</v>
      </c>
      <c r="E673" s="323">
        <v>8.31</v>
      </c>
    </row>
    <row r="674" spans="1:5" ht="14.25">
      <c r="A674" s="321">
        <v>699</v>
      </c>
      <c r="B674" s="321">
        <v>20507</v>
      </c>
      <c r="C674" s="322" t="s">
        <v>635</v>
      </c>
      <c r="D674" s="322" t="s">
        <v>1227</v>
      </c>
      <c r="E674" s="323">
        <v>8.31</v>
      </c>
    </row>
    <row r="675" spans="1:5" ht="14.25">
      <c r="A675" s="321">
        <v>694</v>
      </c>
      <c r="B675" s="321">
        <v>20500</v>
      </c>
      <c r="C675" s="322" t="s">
        <v>635</v>
      </c>
      <c r="D675" s="322" t="s">
        <v>1228</v>
      </c>
      <c r="E675" s="323">
        <v>8.06</v>
      </c>
    </row>
    <row r="676" spans="1:5" ht="14.25">
      <c r="A676" s="321">
        <v>705</v>
      </c>
      <c r="B676" s="321">
        <v>20531</v>
      </c>
      <c r="C676" s="322" t="s">
        <v>635</v>
      </c>
      <c r="D676" s="322" t="s">
        <v>1229</v>
      </c>
      <c r="E676" s="323">
        <v>7.54</v>
      </c>
    </row>
    <row r="677" spans="1:5" ht="14.25">
      <c r="A677" s="321">
        <v>695</v>
      </c>
      <c r="B677" s="321">
        <v>20502</v>
      </c>
      <c r="C677" s="322" t="s">
        <v>635</v>
      </c>
      <c r="D677" s="322" t="s">
        <v>1230</v>
      </c>
      <c r="E677" s="323">
        <v>6.75</v>
      </c>
    </row>
    <row r="678" spans="1:5" ht="14.25">
      <c r="A678" s="321">
        <v>703</v>
      </c>
      <c r="B678" s="321">
        <v>20513</v>
      </c>
      <c r="C678" s="322" t="s">
        <v>635</v>
      </c>
      <c r="D678" s="322" t="s">
        <v>1231</v>
      </c>
      <c r="E678" s="323">
        <v>6.75</v>
      </c>
    </row>
    <row r="679" spans="1:5" ht="14.25">
      <c r="A679" s="321">
        <v>706</v>
      </c>
      <c r="B679" s="321">
        <v>20532</v>
      </c>
      <c r="C679" s="322" t="s">
        <v>635</v>
      </c>
      <c r="D679" s="322" t="s">
        <v>1232</v>
      </c>
      <c r="E679" s="323">
        <v>6.74</v>
      </c>
    </row>
    <row r="680" spans="1:5" ht="14.25">
      <c r="A680" s="321">
        <v>702</v>
      </c>
      <c r="B680" s="321">
        <v>20511</v>
      </c>
      <c r="C680" s="322" t="s">
        <v>635</v>
      </c>
      <c r="D680" s="322" t="s">
        <v>1233</v>
      </c>
      <c r="E680" s="323">
        <v>6.57</v>
      </c>
    </row>
    <row r="681" spans="1:5" ht="14.25">
      <c r="A681" s="321">
        <v>708</v>
      </c>
      <c r="B681" s="321">
        <v>20542</v>
      </c>
      <c r="C681" s="322" t="s">
        <v>635</v>
      </c>
      <c r="D681" s="322" t="s">
        <v>1234</v>
      </c>
      <c r="E681" s="323">
        <v>6.4</v>
      </c>
    </row>
    <row r="682" spans="1:5" ht="14.25">
      <c r="A682" s="321">
        <v>701</v>
      </c>
      <c r="B682" s="321">
        <v>20510</v>
      </c>
      <c r="C682" s="322" t="s">
        <v>635</v>
      </c>
      <c r="D682" s="322" t="s">
        <v>1235</v>
      </c>
      <c r="E682" s="323">
        <v>6.28</v>
      </c>
    </row>
    <row r="683" spans="1:5" ht="14.25">
      <c r="A683" s="321">
        <v>700</v>
      </c>
      <c r="B683" s="321">
        <v>20508</v>
      </c>
      <c r="C683" s="322" t="s">
        <v>635</v>
      </c>
      <c r="D683" s="322" t="s">
        <v>1236</v>
      </c>
      <c r="E683" s="323">
        <v>6.1</v>
      </c>
    </row>
    <row r="684" spans="1:5" ht="14.25">
      <c r="A684" s="321">
        <v>707</v>
      </c>
      <c r="B684" s="321">
        <v>20540</v>
      </c>
      <c r="C684" s="322" t="s">
        <v>635</v>
      </c>
      <c r="D684" s="322" t="s">
        <v>1237</v>
      </c>
      <c r="E684" s="323">
        <v>5.63</v>
      </c>
    </row>
    <row r="685" spans="1:5" ht="14.25">
      <c r="A685" s="321">
        <v>709</v>
      </c>
      <c r="B685" s="321">
        <v>20543</v>
      </c>
      <c r="C685" s="322" t="s">
        <v>635</v>
      </c>
      <c r="D685" s="322" t="s">
        <v>1238</v>
      </c>
      <c r="E685" s="323">
        <v>5.6</v>
      </c>
    </row>
    <row r="686" spans="1:5" ht="14.25">
      <c r="A686" s="321">
        <v>1829</v>
      </c>
      <c r="B686" s="321">
        <v>10019</v>
      </c>
      <c r="C686" s="322" t="s">
        <v>635</v>
      </c>
      <c r="D686" s="322" t="s">
        <v>1239</v>
      </c>
      <c r="E686" s="323">
        <v>23.8</v>
      </c>
    </row>
    <row r="687" spans="1:5" ht="14.25">
      <c r="A687" s="321">
        <v>1836</v>
      </c>
      <c r="B687" s="321">
        <v>10038</v>
      </c>
      <c r="C687" s="322" t="s">
        <v>635</v>
      </c>
      <c r="D687" s="322" t="s">
        <v>1240</v>
      </c>
      <c r="E687" s="323">
        <v>23.4</v>
      </c>
    </row>
    <row r="688" spans="1:5" ht="14.25">
      <c r="A688" s="321">
        <v>1842</v>
      </c>
      <c r="B688" s="321">
        <v>10059</v>
      </c>
      <c r="C688" s="322" t="s">
        <v>635</v>
      </c>
      <c r="D688" s="322" t="s">
        <v>1241</v>
      </c>
      <c r="E688" s="323">
        <v>21.9</v>
      </c>
    </row>
    <row r="689" spans="1:5" ht="14.25">
      <c r="A689" s="321">
        <v>1830</v>
      </c>
      <c r="B689" s="321">
        <v>10021</v>
      </c>
      <c r="C689" s="322" t="s">
        <v>635</v>
      </c>
      <c r="D689" s="322" t="s">
        <v>1242</v>
      </c>
      <c r="E689" s="323">
        <v>19.7</v>
      </c>
    </row>
    <row r="690" spans="1:5" ht="14.25">
      <c r="A690" s="321">
        <v>1837</v>
      </c>
      <c r="B690" s="321">
        <v>10039</v>
      </c>
      <c r="C690" s="322" t="s">
        <v>635</v>
      </c>
      <c r="D690" s="322" t="s">
        <v>1243</v>
      </c>
      <c r="E690" s="323">
        <v>19.5</v>
      </c>
    </row>
    <row r="691" spans="1:5" ht="14.25">
      <c r="A691" s="321">
        <v>1831</v>
      </c>
      <c r="B691" s="321">
        <v>10024</v>
      </c>
      <c r="C691" s="322" t="s">
        <v>635</v>
      </c>
      <c r="D691" s="322" t="s">
        <v>1244</v>
      </c>
      <c r="E691" s="323">
        <v>19.1</v>
      </c>
    </row>
    <row r="692" spans="1:5" ht="14.25">
      <c r="A692" s="321">
        <v>1839</v>
      </c>
      <c r="B692" s="321">
        <v>10045</v>
      </c>
      <c r="C692" s="322" t="s">
        <v>635</v>
      </c>
      <c r="D692" s="322" t="s">
        <v>1245</v>
      </c>
      <c r="E692" s="323">
        <v>17.9</v>
      </c>
    </row>
    <row r="693" spans="1:5" ht="14.25">
      <c r="A693" s="321">
        <v>1822</v>
      </c>
      <c r="B693" s="321">
        <v>10010</v>
      </c>
      <c r="C693" s="322" t="s">
        <v>635</v>
      </c>
      <c r="D693" s="322" t="s">
        <v>1246</v>
      </c>
      <c r="E693" s="323">
        <v>17.9</v>
      </c>
    </row>
    <row r="694" spans="1:5" ht="14.25">
      <c r="A694" s="321">
        <v>1825</v>
      </c>
      <c r="B694" s="321">
        <v>10015</v>
      </c>
      <c r="C694" s="322" t="s">
        <v>635</v>
      </c>
      <c r="D694" s="322" t="s">
        <v>1247</v>
      </c>
      <c r="E694" s="323">
        <v>17.7</v>
      </c>
    </row>
    <row r="695" spans="1:5" ht="14.25">
      <c r="A695" s="321">
        <v>1841</v>
      </c>
      <c r="B695" s="321">
        <v>10049</v>
      </c>
      <c r="C695" s="322" t="s">
        <v>635</v>
      </c>
      <c r="D695" s="322" t="s">
        <v>1248</v>
      </c>
      <c r="E695" s="323">
        <v>17.5</v>
      </c>
    </row>
    <row r="696" spans="1:5" ht="14.25">
      <c r="A696" s="321">
        <v>1840</v>
      </c>
      <c r="B696" s="321">
        <v>10048</v>
      </c>
      <c r="C696" s="322" t="s">
        <v>635</v>
      </c>
      <c r="D696" s="322" t="s">
        <v>1249</v>
      </c>
      <c r="E696" s="323">
        <v>17.3</v>
      </c>
    </row>
    <row r="697" spans="1:5" ht="14.25">
      <c r="A697" s="321">
        <v>1843</v>
      </c>
      <c r="B697" s="321">
        <v>34500</v>
      </c>
      <c r="C697" s="322" t="s">
        <v>635</v>
      </c>
      <c r="D697" s="322" t="s">
        <v>1250</v>
      </c>
      <c r="E697" s="323">
        <v>16.2</v>
      </c>
    </row>
    <row r="698" spans="1:5" ht="14.25">
      <c r="A698" s="321">
        <v>1826</v>
      </c>
      <c r="B698" s="321">
        <v>10016</v>
      </c>
      <c r="C698" s="322" t="s">
        <v>635</v>
      </c>
      <c r="D698" s="322" t="s">
        <v>1251</v>
      </c>
      <c r="E698" s="323">
        <v>16.2</v>
      </c>
    </row>
    <row r="699" spans="1:5" ht="14.25">
      <c r="A699" s="321">
        <v>1821</v>
      </c>
      <c r="B699" s="321">
        <v>10008</v>
      </c>
      <c r="C699" s="322" t="s">
        <v>635</v>
      </c>
      <c r="D699" s="322" t="s">
        <v>1252</v>
      </c>
      <c r="E699" s="323">
        <v>16.1</v>
      </c>
    </row>
    <row r="700" spans="1:5" ht="14.25">
      <c r="A700" s="321">
        <v>1833</v>
      </c>
      <c r="B700" s="321">
        <v>10030</v>
      </c>
      <c r="C700" s="322" t="s">
        <v>635</v>
      </c>
      <c r="D700" s="322" t="s">
        <v>1253</v>
      </c>
      <c r="E700" s="323">
        <v>14.8</v>
      </c>
    </row>
    <row r="701" spans="1:5" ht="14.25">
      <c r="A701" s="321">
        <v>1838</v>
      </c>
      <c r="B701" s="321">
        <v>10041</v>
      </c>
      <c r="C701" s="322" t="s">
        <v>635</v>
      </c>
      <c r="D701" s="322" t="s">
        <v>1254</v>
      </c>
      <c r="E701" s="323">
        <v>14.4</v>
      </c>
    </row>
    <row r="702" spans="1:5" ht="14.25">
      <c r="A702" s="321">
        <v>1828</v>
      </c>
      <c r="B702" s="321">
        <v>10018</v>
      </c>
      <c r="C702" s="322" t="s">
        <v>635</v>
      </c>
      <c r="D702" s="322" t="s">
        <v>1255</v>
      </c>
      <c r="E702" s="323">
        <v>12.9</v>
      </c>
    </row>
    <row r="703" spans="1:5" ht="14.25">
      <c r="A703" s="321">
        <v>1827</v>
      </c>
      <c r="B703" s="321">
        <v>10017</v>
      </c>
      <c r="C703" s="322" t="s">
        <v>635</v>
      </c>
      <c r="D703" s="322" t="s">
        <v>1256</v>
      </c>
      <c r="E703" s="323">
        <v>11.5</v>
      </c>
    </row>
    <row r="704" spans="1:5" ht="14.25">
      <c r="A704" s="321">
        <v>1824</v>
      </c>
      <c r="B704" s="321">
        <v>10014</v>
      </c>
      <c r="C704" s="322" t="s">
        <v>635</v>
      </c>
      <c r="D704" s="322" t="s">
        <v>1257</v>
      </c>
      <c r="E704" s="323">
        <v>11.2</v>
      </c>
    </row>
    <row r="705" spans="1:5" ht="14.25">
      <c r="A705" s="321">
        <v>1832</v>
      </c>
      <c r="B705" s="321">
        <v>10026</v>
      </c>
      <c r="C705" s="322" t="s">
        <v>635</v>
      </c>
      <c r="D705" s="322" t="s">
        <v>1258</v>
      </c>
      <c r="E705" s="323">
        <v>10.7</v>
      </c>
    </row>
    <row r="706" spans="1:5" ht="14.25">
      <c r="A706" s="321">
        <v>1835</v>
      </c>
      <c r="B706" s="321">
        <v>10036</v>
      </c>
      <c r="C706" s="322" t="s">
        <v>635</v>
      </c>
      <c r="D706" s="322" t="s">
        <v>1259</v>
      </c>
      <c r="E706" s="323">
        <v>10.2</v>
      </c>
    </row>
    <row r="707" spans="1:5" ht="14.25">
      <c r="A707" s="321">
        <v>978</v>
      </c>
      <c r="B707" s="321">
        <v>9903</v>
      </c>
      <c r="C707" s="322" t="s">
        <v>635</v>
      </c>
      <c r="D707" s="322" t="s">
        <v>1260</v>
      </c>
      <c r="E707" s="323" t="s">
        <v>1261</v>
      </c>
    </row>
    <row r="708" spans="1:5" ht="14.25">
      <c r="A708" s="321">
        <v>1020</v>
      </c>
      <c r="B708" s="321">
        <v>9902</v>
      </c>
      <c r="C708" s="322" t="s">
        <v>635</v>
      </c>
      <c r="D708" s="322" t="s">
        <v>1262</v>
      </c>
      <c r="E708" s="323" t="s">
        <v>1261</v>
      </c>
    </row>
    <row r="709" spans="1:5" ht="14.25">
      <c r="A709" s="321">
        <v>985</v>
      </c>
      <c r="B709" s="321">
        <v>9010</v>
      </c>
      <c r="C709" s="322" t="s">
        <v>635</v>
      </c>
      <c r="D709" s="322" t="s">
        <v>1263</v>
      </c>
      <c r="E709" s="323" t="s">
        <v>678</v>
      </c>
    </row>
    <row r="710" spans="1:5" ht="14.25">
      <c r="A710" s="321">
        <v>984</v>
      </c>
      <c r="B710" s="321">
        <v>9003</v>
      </c>
      <c r="C710" s="322" t="s">
        <v>635</v>
      </c>
      <c r="D710" s="322" t="s">
        <v>1264</v>
      </c>
      <c r="E710" s="323">
        <v>15.6</v>
      </c>
    </row>
    <row r="711" spans="1:5" ht="14.25">
      <c r="A711" s="321">
        <v>983</v>
      </c>
      <c r="B711" s="321">
        <v>9001</v>
      </c>
      <c r="C711" s="322" t="s">
        <v>635</v>
      </c>
      <c r="D711" s="322" t="s">
        <v>1265</v>
      </c>
      <c r="E711" s="323">
        <v>15.6</v>
      </c>
    </row>
    <row r="712" spans="1:5" ht="14.25">
      <c r="A712" s="321">
        <v>1015</v>
      </c>
      <c r="B712" s="321">
        <v>9821</v>
      </c>
      <c r="C712" s="322" t="s">
        <v>635</v>
      </c>
      <c r="D712" s="322" t="s">
        <v>1266</v>
      </c>
      <c r="E712" s="323">
        <v>15.2</v>
      </c>
    </row>
    <row r="713" spans="1:5" ht="14.25">
      <c r="A713" s="321">
        <v>1009</v>
      </c>
      <c r="B713" s="321">
        <v>9612</v>
      </c>
      <c r="C713" s="322" t="s">
        <v>635</v>
      </c>
      <c r="D713" s="322" t="s">
        <v>1267</v>
      </c>
      <c r="E713" s="323">
        <v>15</v>
      </c>
    </row>
    <row r="714" spans="1:5" ht="14.25">
      <c r="A714" s="321">
        <v>988</v>
      </c>
      <c r="B714" s="321">
        <v>9080</v>
      </c>
      <c r="C714" s="322" t="s">
        <v>635</v>
      </c>
      <c r="D714" s="322" t="s">
        <v>1268</v>
      </c>
      <c r="E714" s="323">
        <v>14.7</v>
      </c>
    </row>
    <row r="715" spans="1:5" ht="14.25">
      <c r="A715" s="321">
        <v>1003</v>
      </c>
      <c r="B715" s="321">
        <v>9345</v>
      </c>
      <c r="C715" s="322" t="s">
        <v>635</v>
      </c>
      <c r="D715" s="322" t="s">
        <v>1269</v>
      </c>
      <c r="E715" s="323">
        <v>14.5</v>
      </c>
    </row>
    <row r="716" spans="1:5" ht="14.25">
      <c r="A716" s="321">
        <v>1011</v>
      </c>
      <c r="B716" s="321">
        <v>9681</v>
      </c>
      <c r="C716" s="322" t="s">
        <v>635</v>
      </c>
      <c r="D716" s="322" t="s">
        <v>1270</v>
      </c>
      <c r="E716" s="323">
        <v>13.2</v>
      </c>
    </row>
    <row r="717" spans="1:5" ht="14.25">
      <c r="A717" s="321">
        <v>1016</v>
      </c>
      <c r="B717" s="321">
        <v>9863</v>
      </c>
      <c r="C717" s="322" t="s">
        <v>635</v>
      </c>
      <c r="D717" s="322" t="s">
        <v>1271</v>
      </c>
      <c r="E717" s="323">
        <v>13</v>
      </c>
    </row>
    <row r="718" spans="1:5" ht="14.25">
      <c r="A718" s="321">
        <v>1013</v>
      </c>
      <c r="B718" s="321">
        <v>9810</v>
      </c>
      <c r="C718" s="322" t="s">
        <v>635</v>
      </c>
      <c r="D718" s="322" t="s">
        <v>1272</v>
      </c>
      <c r="E718" s="323">
        <v>12.6</v>
      </c>
    </row>
    <row r="719" spans="1:5" ht="14.25">
      <c r="A719" s="321">
        <v>1017</v>
      </c>
      <c r="B719" s="321">
        <v>9870</v>
      </c>
      <c r="C719" s="322" t="s">
        <v>635</v>
      </c>
      <c r="D719" s="322" t="s">
        <v>1273</v>
      </c>
      <c r="E719" s="323">
        <v>12.6</v>
      </c>
    </row>
    <row r="720" spans="1:5" ht="14.25">
      <c r="A720" s="321">
        <v>976</v>
      </c>
      <c r="B720" s="321">
        <v>9876</v>
      </c>
      <c r="C720" s="322" t="s">
        <v>635</v>
      </c>
      <c r="D720" s="322" t="s">
        <v>1274</v>
      </c>
      <c r="E720" s="323">
        <v>12.6</v>
      </c>
    </row>
    <row r="721" spans="1:5" ht="14.25">
      <c r="A721" s="321">
        <v>1012</v>
      </c>
      <c r="B721" s="321">
        <v>9690</v>
      </c>
      <c r="C721" s="322" t="s">
        <v>635</v>
      </c>
      <c r="D721" s="322" t="s">
        <v>1275</v>
      </c>
      <c r="E721" s="323">
        <v>12.4</v>
      </c>
    </row>
    <row r="722" spans="1:5" ht="14.25">
      <c r="A722" s="321">
        <v>1007</v>
      </c>
      <c r="B722" s="321">
        <v>9610</v>
      </c>
      <c r="C722" s="322" t="s">
        <v>635</v>
      </c>
      <c r="D722" s="322" t="s">
        <v>1276</v>
      </c>
      <c r="E722" s="323">
        <v>12</v>
      </c>
    </row>
    <row r="723" spans="1:5" ht="14.25">
      <c r="A723" s="321">
        <v>992</v>
      </c>
      <c r="B723" s="321">
        <v>9108</v>
      </c>
      <c r="C723" s="322" t="s">
        <v>635</v>
      </c>
      <c r="D723" s="322" t="s">
        <v>1277</v>
      </c>
      <c r="E723" s="323">
        <v>11.7</v>
      </c>
    </row>
    <row r="724" spans="1:5" ht="14.25">
      <c r="A724" s="321">
        <v>1014</v>
      </c>
      <c r="B724" s="321">
        <v>9815</v>
      </c>
      <c r="C724" s="322" t="s">
        <v>635</v>
      </c>
      <c r="D724" s="322" t="s">
        <v>1278</v>
      </c>
      <c r="E724" s="323">
        <v>11.1</v>
      </c>
    </row>
    <row r="725" spans="1:5" ht="14.25">
      <c r="A725" s="321">
        <v>1000</v>
      </c>
      <c r="B725" s="321">
        <v>9321</v>
      </c>
      <c r="C725" s="322" t="s">
        <v>635</v>
      </c>
      <c r="D725" s="322" t="s">
        <v>1279</v>
      </c>
      <c r="E725" s="323">
        <v>10.6</v>
      </c>
    </row>
    <row r="726" spans="1:5" ht="14.25">
      <c r="A726" s="321">
        <v>1023</v>
      </c>
      <c r="B726" s="321">
        <v>51510</v>
      </c>
      <c r="C726" s="322" t="s">
        <v>635</v>
      </c>
      <c r="D726" s="322" t="s">
        <v>1280</v>
      </c>
      <c r="E726" s="323">
        <v>10.3</v>
      </c>
    </row>
    <row r="727" spans="1:5" ht="14.25">
      <c r="A727" s="321">
        <v>993</v>
      </c>
      <c r="B727" s="321">
        <v>9109</v>
      </c>
      <c r="C727" s="322" t="s">
        <v>635</v>
      </c>
      <c r="D727" s="322" t="s">
        <v>1281</v>
      </c>
      <c r="E727" s="323">
        <v>8.38</v>
      </c>
    </row>
    <row r="728" spans="1:5" ht="14.25">
      <c r="A728" s="321">
        <v>994</v>
      </c>
      <c r="B728" s="321">
        <v>9119</v>
      </c>
      <c r="C728" s="322" t="s">
        <v>635</v>
      </c>
      <c r="D728" s="322" t="s">
        <v>1282</v>
      </c>
      <c r="E728" s="323">
        <v>8.06</v>
      </c>
    </row>
    <row r="729" spans="1:5" ht="14.25">
      <c r="A729" s="321">
        <v>986</v>
      </c>
      <c r="B729" s="321">
        <v>9011</v>
      </c>
      <c r="C729" s="322" t="s">
        <v>635</v>
      </c>
      <c r="D729" s="322" t="s">
        <v>1283</v>
      </c>
      <c r="E729" s="323">
        <v>8.03</v>
      </c>
    </row>
    <row r="730" spans="1:5" ht="14.25">
      <c r="A730" s="321">
        <v>1010</v>
      </c>
      <c r="B730" s="321">
        <v>9614</v>
      </c>
      <c r="C730" s="322" t="s">
        <v>635</v>
      </c>
      <c r="D730" s="322" t="s">
        <v>1284</v>
      </c>
      <c r="E730" s="323">
        <v>7.88</v>
      </c>
    </row>
    <row r="731" spans="1:5" ht="14.25">
      <c r="A731" s="321">
        <v>1019</v>
      </c>
      <c r="B731" s="321">
        <v>9900</v>
      </c>
      <c r="C731" s="322" t="s">
        <v>635</v>
      </c>
      <c r="D731" s="322" t="s">
        <v>1285</v>
      </c>
      <c r="E731" s="323">
        <v>7.81</v>
      </c>
    </row>
    <row r="732" spans="1:5" ht="14.25">
      <c r="A732" s="321">
        <v>996</v>
      </c>
      <c r="B732" s="321">
        <v>9121</v>
      </c>
      <c r="C732" s="322" t="s">
        <v>635</v>
      </c>
      <c r="D732" s="322" t="s">
        <v>1286</v>
      </c>
      <c r="E732" s="323">
        <v>7.5</v>
      </c>
    </row>
    <row r="733" spans="1:5" ht="14.25">
      <c r="A733" s="321">
        <v>990</v>
      </c>
      <c r="B733" s="321">
        <v>9101</v>
      </c>
      <c r="C733" s="322" t="s">
        <v>635</v>
      </c>
      <c r="D733" s="322" t="s">
        <v>1287</v>
      </c>
      <c r="E733" s="323">
        <v>7.47</v>
      </c>
    </row>
    <row r="734" spans="1:5" ht="14.25">
      <c r="A734" s="321">
        <v>989</v>
      </c>
      <c r="B734" s="321">
        <v>9100</v>
      </c>
      <c r="C734" s="322" t="s">
        <v>635</v>
      </c>
      <c r="D734" s="322" t="s">
        <v>1288</v>
      </c>
      <c r="E734" s="323">
        <v>7.4</v>
      </c>
    </row>
    <row r="735" spans="1:5" ht="14.25">
      <c r="A735" s="321">
        <v>991</v>
      </c>
      <c r="B735" s="321">
        <v>9102</v>
      </c>
      <c r="C735" s="322" t="s">
        <v>635</v>
      </c>
      <c r="D735" s="322" t="s">
        <v>1289</v>
      </c>
      <c r="E735" s="323">
        <v>7.38</v>
      </c>
    </row>
    <row r="736" spans="1:5" ht="14.25">
      <c r="A736" s="321">
        <v>1018</v>
      </c>
      <c r="B736" s="321">
        <v>9874</v>
      </c>
      <c r="C736" s="322" t="s">
        <v>635</v>
      </c>
      <c r="D736" s="322" t="s">
        <v>1290</v>
      </c>
      <c r="E736" s="323">
        <v>6.61</v>
      </c>
    </row>
    <row r="737" spans="1:5" ht="14.25">
      <c r="A737" s="321">
        <v>981</v>
      </c>
      <c r="B737" s="321">
        <v>25579</v>
      </c>
      <c r="C737" s="322" t="s">
        <v>635</v>
      </c>
      <c r="D737" s="322" t="s">
        <v>1291</v>
      </c>
      <c r="E737" s="323">
        <v>6.34</v>
      </c>
    </row>
    <row r="738" spans="1:5" ht="14.25">
      <c r="A738" s="321">
        <v>971</v>
      </c>
      <c r="B738" s="321">
        <v>9816</v>
      </c>
      <c r="C738" s="322" t="s">
        <v>635</v>
      </c>
      <c r="D738" s="322" t="s">
        <v>1292</v>
      </c>
      <c r="E738" s="323">
        <v>6.31</v>
      </c>
    </row>
    <row r="739" spans="1:5" ht="14.25">
      <c r="A739" s="321">
        <v>1022</v>
      </c>
      <c r="B739" s="321">
        <v>26265</v>
      </c>
      <c r="C739" s="322" t="s">
        <v>635</v>
      </c>
      <c r="D739" s="322" t="s">
        <v>1293</v>
      </c>
      <c r="E739" s="323">
        <v>6.2</v>
      </c>
    </row>
    <row r="740" spans="1:5" ht="14.25">
      <c r="A740" s="321">
        <v>979</v>
      </c>
      <c r="B740" s="321">
        <v>25479</v>
      </c>
      <c r="C740" s="322" t="s">
        <v>635</v>
      </c>
      <c r="D740" s="322" t="s">
        <v>1294</v>
      </c>
      <c r="E740" s="323">
        <v>5.6</v>
      </c>
    </row>
    <row r="741" spans="1:5" ht="14.25">
      <c r="A741" s="321">
        <v>954</v>
      </c>
      <c r="B741" s="321">
        <v>9085</v>
      </c>
      <c r="C741" s="322" t="s">
        <v>635</v>
      </c>
      <c r="D741" s="322" t="s">
        <v>1295</v>
      </c>
      <c r="E741" s="323">
        <v>5.12</v>
      </c>
    </row>
    <row r="742" spans="1:5" ht="14.25">
      <c r="A742" s="321">
        <v>980</v>
      </c>
      <c r="B742" s="321">
        <v>25510</v>
      </c>
      <c r="C742" s="322" t="s">
        <v>635</v>
      </c>
      <c r="D742" s="322" t="s">
        <v>1296</v>
      </c>
      <c r="E742" s="323">
        <v>5.01</v>
      </c>
    </row>
    <row r="743" spans="1:5" ht="14.25">
      <c r="A743" s="321">
        <v>968</v>
      </c>
      <c r="B743" s="321">
        <v>9683</v>
      </c>
      <c r="C743" s="322" t="s">
        <v>635</v>
      </c>
      <c r="D743" s="322" t="s">
        <v>1297</v>
      </c>
      <c r="E743" s="323">
        <v>5</v>
      </c>
    </row>
    <row r="744" spans="1:5" ht="14.25">
      <c r="A744" s="321">
        <v>966</v>
      </c>
      <c r="B744" s="321">
        <v>9341</v>
      </c>
      <c r="C744" s="322" t="s">
        <v>635</v>
      </c>
      <c r="D744" s="322" t="s">
        <v>1298</v>
      </c>
      <c r="E744" s="323">
        <v>5</v>
      </c>
    </row>
    <row r="745" spans="1:5" ht="14.25">
      <c r="A745" s="321">
        <v>972</v>
      </c>
      <c r="B745" s="321">
        <v>9822</v>
      </c>
      <c r="C745" s="322" t="s">
        <v>635</v>
      </c>
      <c r="D745" s="322" t="s">
        <v>1299</v>
      </c>
      <c r="E745" s="323">
        <v>4.94</v>
      </c>
    </row>
    <row r="746" spans="1:5" ht="14.25">
      <c r="A746" s="321">
        <v>974</v>
      </c>
      <c r="B746" s="321">
        <v>9871</v>
      </c>
      <c r="C746" s="322" t="s">
        <v>635</v>
      </c>
      <c r="D746" s="322" t="s">
        <v>1300</v>
      </c>
      <c r="E746" s="323">
        <v>4.88</v>
      </c>
    </row>
    <row r="747" spans="1:5" ht="14.25">
      <c r="A747" s="321">
        <v>1021</v>
      </c>
      <c r="B747" s="321">
        <v>26264</v>
      </c>
      <c r="C747" s="322" t="s">
        <v>635</v>
      </c>
      <c r="D747" s="322" t="s">
        <v>1301</v>
      </c>
      <c r="E747" s="323">
        <v>4.66</v>
      </c>
    </row>
    <row r="748" spans="1:5" ht="14.25">
      <c r="A748" s="321">
        <v>970</v>
      </c>
      <c r="B748" s="321">
        <v>9811</v>
      </c>
      <c r="C748" s="322" t="s">
        <v>635</v>
      </c>
      <c r="D748" s="322" t="s">
        <v>1302</v>
      </c>
      <c r="E748" s="323">
        <v>4.38</v>
      </c>
    </row>
    <row r="749" spans="1:5" ht="14.25">
      <c r="A749" s="321">
        <v>969</v>
      </c>
      <c r="B749" s="321">
        <v>9691</v>
      </c>
      <c r="C749" s="322" t="s">
        <v>635</v>
      </c>
      <c r="D749" s="322" t="s">
        <v>1303</v>
      </c>
      <c r="E749" s="323">
        <v>4</v>
      </c>
    </row>
    <row r="750" spans="1:5" ht="14.25">
      <c r="A750" s="321">
        <v>960</v>
      </c>
      <c r="B750" s="321">
        <v>9111</v>
      </c>
      <c r="C750" s="322" t="s">
        <v>635</v>
      </c>
      <c r="D750" s="322" t="s">
        <v>1304</v>
      </c>
      <c r="E750" s="323">
        <v>3.99</v>
      </c>
    </row>
    <row r="751" spans="1:5" ht="14.25">
      <c r="A751" s="321">
        <v>965</v>
      </c>
      <c r="B751" s="321">
        <v>9331</v>
      </c>
      <c r="C751" s="322" t="s">
        <v>635</v>
      </c>
      <c r="D751" s="322" t="s">
        <v>1305</v>
      </c>
      <c r="E751" s="323">
        <v>3.76</v>
      </c>
    </row>
    <row r="752" spans="1:5" ht="14.25">
      <c r="A752" s="321">
        <v>955</v>
      </c>
      <c r="B752" s="321">
        <v>9086</v>
      </c>
      <c r="C752" s="322" t="s">
        <v>635</v>
      </c>
      <c r="D752" s="322" t="s">
        <v>1306</v>
      </c>
      <c r="E752" s="323">
        <v>3.75</v>
      </c>
    </row>
    <row r="753" spans="1:5" ht="14.25">
      <c r="A753" s="321">
        <v>1008</v>
      </c>
      <c r="B753" s="321">
        <v>9611</v>
      </c>
      <c r="C753" s="322" t="s">
        <v>635</v>
      </c>
      <c r="D753" s="322" t="s">
        <v>1307</v>
      </c>
      <c r="E753" s="323">
        <v>3.75</v>
      </c>
    </row>
    <row r="754" spans="1:5" ht="14.25">
      <c r="A754" s="321">
        <v>959</v>
      </c>
      <c r="B754" s="321">
        <v>9110</v>
      </c>
      <c r="C754" s="322" t="s">
        <v>635</v>
      </c>
      <c r="D754" s="322" t="s">
        <v>1308</v>
      </c>
      <c r="E754" s="323">
        <v>3.63</v>
      </c>
    </row>
    <row r="755" spans="1:5" ht="14.25">
      <c r="A755" s="321">
        <v>975</v>
      </c>
      <c r="B755" s="321">
        <v>9875</v>
      </c>
      <c r="C755" s="322" t="s">
        <v>635</v>
      </c>
      <c r="D755" s="322" t="s">
        <v>1309</v>
      </c>
      <c r="E755" s="323">
        <v>3.38</v>
      </c>
    </row>
    <row r="756" spans="1:5" ht="14.25">
      <c r="A756" s="321">
        <v>956</v>
      </c>
      <c r="B756" s="321">
        <v>9103</v>
      </c>
      <c r="C756" s="322" t="s">
        <v>635</v>
      </c>
      <c r="D756" s="322" t="s">
        <v>1310</v>
      </c>
      <c r="E756" s="323">
        <v>3.38</v>
      </c>
    </row>
    <row r="757" spans="1:5" ht="14.25">
      <c r="A757" s="321">
        <v>973</v>
      </c>
      <c r="B757" s="321">
        <v>9824</v>
      </c>
      <c r="C757" s="322" t="s">
        <v>635</v>
      </c>
      <c r="D757" s="322" t="s">
        <v>1311</v>
      </c>
      <c r="E757" s="323">
        <v>3.25</v>
      </c>
    </row>
    <row r="758" spans="1:5" ht="14.25">
      <c r="A758" s="321">
        <v>958</v>
      </c>
      <c r="B758" s="321">
        <v>9105</v>
      </c>
      <c r="C758" s="322" t="s">
        <v>635</v>
      </c>
      <c r="D758" s="322" t="s">
        <v>1312</v>
      </c>
      <c r="E758" s="323">
        <v>3.1</v>
      </c>
    </row>
    <row r="759" spans="1:5" ht="14.25">
      <c r="A759" s="321">
        <v>957</v>
      </c>
      <c r="B759" s="321">
        <v>9104</v>
      </c>
      <c r="C759" s="322" t="s">
        <v>635</v>
      </c>
      <c r="D759" s="322" t="s">
        <v>1313</v>
      </c>
      <c r="E759" s="323">
        <v>3.06</v>
      </c>
    </row>
    <row r="760" spans="1:5" ht="14.25">
      <c r="A760" s="321">
        <v>961</v>
      </c>
      <c r="B760" s="321">
        <v>9124</v>
      </c>
      <c r="C760" s="322" t="s">
        <v>635</v>
      </c>
      <c r="D760" s="322" t="s">
        <v>1314</v>
      </c>
      <c r="E760" s="323">
        <v>3.06</v>
      </c>
    </row>
    <row r="761" spans="1:5" ht="14.25">
      <c r="A761" s="321">
        <v>995</v>
      </c>
      <c r="B761" s="321">
        <v>9120</v>
      </c>
      <c r="C761" s="322" t="s">
        <v>635</v>
      </c>
      <c r="D761" s="322" t="s">
        <v>1315</v>
      </c>
      <c r="E761" s="323">
        <v>3</v>
      </c>
    </row>
    <row r="762" spans="1:5" ht="14.25">
      <c r="A762" s="321">
        <v>962</v>
      </c>
      <c r="B762" s="321">
        <v>9125</v>
      </c>
      <c r="C762" s="322" t="s">
        <v>635</v>
      </c>
      <c r="D762" s="322" t="s">
        <v>1316</v>
      </c>
      <c r="E762" s="323">
        <v>2.88</v>
      </c>
    </row>
    <row r="763" spans="1:5" ht="14.25">
      <c r="A763" s="321">
        <v>964</v>
      </c>
      <c r="B763" s="321">
        <v>9322</v>
      </c>
      <c r="C763" s="322" t="s">
        <v>635</v>
      </c>
      <c r="D763" s="322" t="s">
        <v>1317</v>
      </c>
      <c r="E763" s="323">
        <v>2.42</v>
      </c>
    </row>
    <row r="764" spans="1:5" ht="14.25">
      <c r="A764" s="321">
        <v>982</v>
      </c>
      <c r="B764" s="321">
        <v>51511</v>
      </c>
      <c r="C764" s="322" t="s">
        <v>635</v>
      </c>
      <c r="D764" s="322" t="s">
        <v>1318</v>
      </c>
      <c r="E764" s="323">
        <v>2.19</v>
      </c>
    </row>
    <row r="765" spans="1:5" ht="14.25">
      <c r="A765" s="321">
        <v>977</v>
      </c>
      <c r="B765" s="321">
        <v>9901</v>
      </c>
      <c r="C765" s="322" t="s">
        <v>635</v>
      </c>
      <c r="D765" s="322" t="s">
        <v>1319</v>
      </c>
      <c r="E765" s="323">
        <v>1.5</v>
      </c>
    </row>
    <row r="766" spans="1:5" ht="14.25">
      <c r="A766" s="321">
        <v>967</v>
      </c>
      <c r="B766" s="321">
        <v>9615</v>
      </c>
      <c r="C766" s="322" t="s">
        <v>635</v>
      </c>
      <c r="D766" s="322" t="s">
        <v>1320</v>
      </c>
      <c r="E766" s="323">
        <v>1.38</v>
      </c>
    </row>
    <row r="767" spans="1:5" ht="14.25">
      <c r="A767" s="321">
        <v>1725</v>
      </c>
      <c r="B767" s="321">
        <v>26098</v>
      </c>
      <c r="C767" s="322" t="s">
        <v>635</v>
      </c>
      <c r="D767" s="322" t="s">
        <v>1321</v>
      </c>
      <c r="E767" s="323">
        <v>47.6</v>
      </c>
    </row>
    <row r="768" spans="1:5" ht="14.25">
      <c r="A768" s="321">
        <v>1714</v>
      </c>
      <c r="B768" s="321">
        <v>26076</v>
      </c>
      <c r="C768" s="322" t="s">
        <v>635</v>
      </c>
      <c r="D768" s="322" t="s">
        <v>1322</v>
      </c>
      <c r="E768" s="323">
        <v>27.2</v>
      </c>
    </row>
    <row r="769" spans="1:5" ht="14.25">
      <c r="A769" s="321">
        <v>1707</v>
      </c>
      <c r="B769" s="321">
        <v>26064</v>
      </c>
      <c r="C769" s="322" t="s">
        <v>635</v>
      </c>
      <c r="D769" s="322" t="s">
        <v>1323</v>
      </c>
      <c r="E769" s="323">
        <v>25</v>
      </c>
    </row>
    <row r="770" spans="1:5" ht="14.25">
      <c r="A770" s="321">
        <v>1736</v>
      </c>
      <c r="B770" s="321">
        <v>26110</v>
      </c>
      <c r="C770" s="322" t="s">
        <v>635</v>
      </c>
      <c r="D770" s="322" t="s">
        <v>1324</v>
      </c>
      <c r="E770" s="323">
        <v>24.1</v>
      </c>
    </row>
    <row r="771" spans="1:5" ht="14.25">
      <c r="A771" s="321">
        <v>1702</v>
      </c>
      <c r="B771" s="321">
        <v>26053</v>
      </c>
      <c r="C771" s="322" t="s">
        <v>635</v>
      </c>
      <c r="D771" s="322" t="s">
        <v>1325</v>
      </c>
      <c r="E771" s="323">
        <v>24</v>
      </c>
    </row>
    <row r="772" spans="1:5" ht="14.25">
      <c r="A772" s="321">
        <v>1712</v>
      </c>
      <c r="B772" s="321">
        <v>26074</v>
      </c>
      <c r="C772" s="322" t="s">
        <v>635</v>
      </c>
      <c r="D772" s="322" t="s">
        <v>1326</v>
      </c>
      <c r="E772" s="323">
        <v>23.3</v>
      </c>
    </row>
    <row r="773" spans="1:5" ht="14.25">
      <c r="A773" s="321">
        <v>1710</v>
      </c>
      <c r="B773" s="321">
        <v>26069</v>
      </c>
      <c r="C773" s="322" t="s">
        <v>635</v>
      </c>
      <c r="D773" s="322" t="s">
        <v>1327</v>
      </c>
      <c r="E773" s="323">
        <v>23.3</v>
      </c>
    </row>
    <row r="774" spans="1:5" ht="14.25">
      <c r="A774" s="321">
        <v>1728</v>
      </c>
      <c r="B774" s="321">
        <v>26101</v>
      </c>
      <c r="C774" s="322" t="s">
        <v>635</v>
      </c>
      <c r="D774" s="322" t="s">
        <v>1328</v>
      </c>
      <c r="E774" s="323">
        <v>22.3</v>
      </c>
    </row>
    <row r="775" spans="1:5" ht="14.25">
      <c r="A775" s="321">
        <v>1709</v>
      </c>
      <c r="B775" s="321">
        <v>26068</v>
      </c>
      <c r="C775" s="322" t="s">
        <v>635</v>
      </c>
      <c r="D775" s="322" t="s">
        <v>1329</v>
      </c>
      <c r="E775" s="323">
        <v>22</v>
      </c>
    </row>
    <row r="776" spans="1:5" ht="14.25">
      <c r="A776" s="321">
        <v>1768</v>
      </c>
      <c r="B776" s="321">
        <v>26206</v>
      </c>
      <c r="C776" s="322" t="s">
        <v>635</v>
      </c>
      <c r="D776" s="322" t="s">
        <v>1330</v>
      </c>
      <c r="E776" s="323">
        <v>21.4</v>
      </c>
    </row>
    <row r="777" spans="1:5" ht="14.25">
      <c r="A777" s="321">
        <v>1701</v>
      </c>
      <c r="B777" s="321">
        <v>26052</v>
      </c>
      <c r="C777" s="322" t="s">
        <v>635</v>
      </c>
      <c r="D777" s="322" t="s">
        <v>1331</v>
      </c>
      <c r="E777" s="323">
        <v>21.4</v>
      </c>
    </row>
    <row r="778" spans="1:5" ht="14.25">
      <c r="A778" s="321">
        <v>1691</v>
      </c>
      <c r="B778" s="321">
        <v>26009</v>
      </c>
      <c r="C778" s="322" t="s">
        <v>635</v>
      </c>
      <c r="D778" s="322" t="s">
        <v>1332</v>
      </c>
      <c r="E778" s="323">
        <v>21.2</v>
      </c>
    </row>
    <row r="779" spans="1:5" ht="14.25">
      <c r="A779" s="321">
        <v>1735</v>
      </c>
      <c r="B779" s="321">
        <v>26109</v>
      </c>
      <c r="C779" s="322" t="s">
        <v>635</v>
      </c>
      <c r="D779" s="322" t="s">
        <v>1333</v>
      </c>
      <c r="E779" s="323">
        <v>21</v>
      </c>
    </row>
    <row r="780" spans="1:5" ht="14.25">
      <c r="A780" s="321">
        <v>1753</v>
      </c>
      <c r="B780" s="321">
        <v>26161</v>
      </c>
      <c r="C780" s="322" t="s">
        <v>635</v>
      </c>
      <c r="D780" s="322" t="s">
        <v>1334</v>
      </c>
      <c r="E780" s="323">
        <v>21</v>
      </c>
    </row>
    <row r="781" spans="1:5" ht="14.25">
      <c r="A781" s="321">
        <v>1721</v>
      </c>
      <c r="B781" s="321">
        <v>26088</v>
      </c>
      <c r="C781" s="322" t="s">
        <v>635</v>
      </c>
      <c r="D781" s="322" t="s">
        <v>1335</v>
      </c>
      <c r="E781" s="323">
        <v>20.9</v>
      </c>
    </row>
    <row r="782" spans="1:5" ht="14.25">
      <c r="A782" s="321">
        <v>1754</v>
      </c>
      <c r="B782" s="321">
        <v>26162</v>
      </c>
      <c r="C782" s="322" t="s">
        <v>635</v>
      </c>
      <c r="D782" s="322" t="s">
        <v>1336</v>
      </c>
      <c r="E782" s="323">
        <v>20.8</v>
      </c>
    </row>
    <row r="783" spans="1:5" ht="14.25">
      <c r="A783" s="321">
        <v>1762</v>
      </c>
      <c r="B783" s="321">
        <v>26175</v>
      </c>
      <c r="C783" s="322" t="s">
        <v>635</v>
      </c>
      <c r="D783" s="322" t="s">
        <v>1337</v>
      </c>
      <c r="E783" s="323">
        <v>20.5</v>
      </c>
    </row>
    <row r="784" spans="1:5" ht="14.25">
      <c r="A784" s="321">
        <v>1726</v>
      </c>
      <c r="B784" s="321">
        <v>26099</v>
      </c>
      <c r="C784" s="322" t="s">
        <v>635</v>
      </c>
      <c r="D784" s="322" t="s">
        <v>1338</v>
      </c>
      <c r="E784" s="323">
        <v>20.5</v>
      </c>
    </row>
    <row r="785" spans="1:5" ht="14.25">
      <c r="A785" s="321">
        <v>1748</v>
      </c>
      <c r="B785" s="321">
        <v>26146</v>
      </c>
      <c r="C785" s="322" t="s">
        <v>635</v>
      </c>
      <c r="D785" s="322" t="s">
        <v>1339</v>
      </c>
      <c r="E785" s="323">
        <v>20.5</v>
      </c>
    </row>
    <row r="786" spans="1:5" ht="14.25">
      <c r="A786" s="321">
        <v>1689</v>
      </c>
      <c r="B786" s="321">
        <v>26001</v>
      </c>
      <c r="C786" s="322" t="s">
        <v>635</v>
      </c>
      <c r="D786" s="322" t="s">
        <v>1340</v>
      </c>
      <c r="E786" s="323">
        <v>20.3</v>
      </c>
    </row>
    <row r="787" spans="1:5" ht="14.25">
      <c r="A787" s="321">
        <v>1773</v>
      </c>
      <c r="B787" s="321">
        <v>26219</v>
      </c>
      <c r="C787" s="322" t="s">
        <v>635</v>
      </c>
      <c r="D787" s="322" t="s">
        <v>1341</v>
      </c>
      <c r="E787" s="323">
        <v>20.3</v>
      </c>
    </row>
    <row r="788" spans="1:5" ht="14.25">
      <c r="A788" s="321">
        <v>1767</v>
      </c>
      <c r="B788" s="321">
        <v>26205</v>
      </c>
      <c r="C788" s="322" t="s">
        <v>635</v>
      </c>
      <c r="D788" s="322" t="s">
        <v>1342</v>
      </c>
      <c r="E788" s="323">
        <v>20.1</v>
      </c>
    </row>
    <row r="789" spans="1:5" ht="14.25">
      <c r="A789" s="321">
        <v>1722</v>
      </c>
      <c r="B789" s="321">
        <v>26091</v>
      </c>
      <c r="C789" s="322" t="s">
        <v>635</v>
      </c>
      <c r="D789" s="322" t="s">
        <v>1343</v>
      </c>
      <c r="E789" s="323">
        <v>20.1</v>
      </c>
    </row>
    <row r="790" spans="1:5" ht="14.25">
      <c r="A790" s="321">
        <v>1703</v>
      </c>
      <c r="B790" s="321">
        <v>26055</v>
      </c>
      <c r="C790" s="322" t="s">
        <v>635</v>
      </c>
      <c r="D790" s="322" t="s">
        <v>1344</v>
      </c>
      <c r="E790" s="323">
        <v>20</v>
      </c>
    </row>
    <row r="791" spans="1:5" ht="14.25">
      <c r="A791" s="321">
        <v>1733</v>
      </c>
      <c r="B791" s="321">
        <v>26107</v>
      </c>
      <c r="C791" s="322" t="s">
        <v>635</v>
      </c>
      <c r="D791" s="322" t="s">
        <v>1345</v>
      </c>
      <c r="E791" s="323">
        <v>20</v>
      </c>
    </row>
    <row r="792" spans="1:5" ht="14.25">
      <c r="A792" s="321">
        <v>1755</v>
      </c>
      <c r="B792" s="321">
        <v>26166</v>
      </c>
      <c r="C792" s="322" t="s">
        <v>635</v>
      </c>
      <c r="D792" s="322" t="s">
        <v>1346</v>
      </c>
      <c r="E792" s="323">
        <v>20</v>
      </c>
    </row>
    <row r="793" spans="1:5" ht="14.25">
      <c r="A793" s="321">
        <v>1751</v>
      </c>
      <c r="B793" s="321">
        <v>26157</v>
      </c>
      <c r="C793" s="322" t="s">
        <v>635</v>
      </c>
      <c r="D793" s="322" t="s">
        <v>1347</v>
      </c>
      <c r="E793" s="323">
        <v>19.9</v>
      </c>
    </row>
    <row r="794" spans="1:5" ht="14.25">
      <c r="A794" s="321">
        <v>1719</v>
      </c>
      <c r="B794" s="321">
        <v>26084</v>
      </c>
      <c r="C794" s="322" t="s">
        <v>635</v>
      </c>
      <c r="D794" s="322" t="s">
        <v>1348</v>
      </c>
      <c r="E794" s="323">
        <v>19.9</v>
      </c>
    </row>
    <row r="795" spans="1:5" ht="14.25">
      <c r="A795" s="321">
        <v>1731</v>
      </c>
      <c r="B795" s="321">
        <v>26104</v>
      </c>
      <c r="C795" s="322" t="s">
        <v>635</v>
      </c>
      <c r="D795" s="322" t="s">
        <v>1349</v>
      </c>
      <c r="E795" s="323">
        <v>19.9</v>
      </c>
    </row>
    <row r="796" spans="1:5" ht="14.25">
      <c r="A796" s="321">
        <v>1758</v>
      </c>
      <c r="B796" s="321">
        <v>26171</v>
      </c>
      <c r="C796" s="322" t="s">
        <v>635</v>
      </c>
      <c r="D796" s="322" t="s">
        <v>1350</v>
      </c>
      <c r="E796" s="323">
        <v>19.8</v>
      </c>
    </row>
    <row r="797" spans="1:5" ht="14.25">
      <c r="A797" s="321">
        <v>1760</v>
      </c>
      <c r="B797" s="321">
        <v>26173</v>
      </c>
      <c r="C797" s="322" t="s">
        <v>635</v>
      </c>
      <c r="D797" s="322" t="s">
        <v>1351</v>
      </c>
      <c r="E797" s="323">
        <v>19.8</v>
      </c>
    </row>
    <row r="798" spans="1:5" ht="14.25">
      <c r="A798" s="321">
        <v>1744</v>
      </c>
      <c r="B798" s="321">
        <v>26133</v>
      </c>
      <c r="C798" s="322" t="s">
        <v>635</v>
      </c>
      <c r="D798" s="322" t="s">
        <v>1352</v>
      </c>
      <c r="E798" s="323">
        <v>19.7</v>
      </c>
    </row>
    <row r="799" spans="1:5" ht="14.25">
      <c r="A799" s="321">
        <v>1776</v>
      </c>
      <c r="B799" s="321">
        <v>26236</v>
      </c>
      <c r="C799" s="322" t="s">
        <v>635</v>
      </c>
      <c r="D799" s="322" t="s">
        <v>1353</v>
      </c>
      <c r="E799" s="323">
        <v>19.6</v>
      </c>
    </row>
    <row r="800" spans="1:5" ht="14.25">
      <c r="A800" s="321">
        <v>1723</v>
      </c>
      <c r="B800" s="321">
        <v>26092</v>
      </c>
      <c r="C800" s="322" t="s">
        <v>635</v>
      </c>
      <c r="D800" s="322" t="s">
        <v>1354</v>
      </c>
      <c r="E800" s="323">
        <v>19.6</v>
      </c>
    </row>
    <row r="801" spans="1:5" ht="14.25">
      <c r="A801" s="321">
        <v>1708</v>
      </c>
      <c r="B801" s="321">
        <v>26065</v>
      </c>
      <c r="C801" s="322" t="s">
        <v>635</v>
      </c>
      <c r="D801" s="322" t="s">
        <v>1355</v>
      </c>
      <c r="E801" s="323">
        <v>19.5</v>
      </c>
    </row>
    <row r="802" spans="1:5" ht="14.25">
      <c r="A802" s="321">
        <v>1783</v>
      </c>
      <c r="B802" s="321">
        <v>27008</v>
      </c>
      <c r="C802" s="322" t="s">
        <v>635</v>
      </c>
      <c r="D802" s="322" t="s">
        <v>1356</v>
      </c>
      <c r="E802" s="323">
        <v>19.3</v>
      </c>
    </row>
    <row r="803" spans="1:5" ht="14.25">
      <c r="A803" s="321">
        <v>1743</v>
      </c>
      <c r="B803" s="321">
        <v>26130</v>
      </c>
      <c r="C803" s="322" t="s">
        <v>635</v>
      </c>
      <c r="D803" s="322" t="s">
        <v>1357</v>
      </c>
      <c r="E803" s="323">
        <v>19.2</v>
      </c>
    </row>
    <row r="804" spans="1:5" ht="14.25">
      <c r="A804" s="321">
        <v>1791</v>
      </c>
      <c r="B804" s="321">
        <v>27021</v>
      </c>
      <c r="C804" s="322" t="s">
        <v>635</v>
      </c>
      <c r="D804" s="322" t="s">
        <v>1358</v>
      </c>
      <c r="E804" s="323">
        <v>19.2</v>
      </c>
    </row>
    <row r="805" spans="1:5" ht="14.25">
      <c r="A805" s="321">
        <v>1794</v>
      </c>
      <c r="B805" s="321">
        <v>27025</v>
      </c>
      <c r="C805" s="322" t="s">
        <v>635</v>
      </c>
      <c r="D805" s="322" t="s">
        <v>1359</v>
      </c>
      <c r="E805" s="323">
        <v>19.1</v>
      </c>
    </row>
    <row r="806" spans="1:5" ht="14.25">
      <c r="A806" s="321">
        <v>1738</v>
      </c>
      <c r="B806" s="321">
        <v>26113</v>
      </c>
      <c r="C806" s="322" t="s">
        <v>635</v>
      </c>
      <c r="D806" s="322" t="s">
        <v>1360</v>
      </c>
      <c r="E806" s="323">
        <v>19</v>
      </c>
    </row>
    <row r="807" spans="1:5" ht="14.25">
      <c r="A807" s="321">
        <v>1732</v>
      </c>
      <c r="B807" s="321">
        <v>26106</v>
      </c>
      <c r="C807" s="322" t="s">
        <v>635</v>
      </c>
      <c r="D807" s="322" t="s">
        <v>1361</v>
      </c>
      <c r="E807" s="323">
        <v>19</v>
      </c>
    </row>
    <row r="808" spans="1:5" ht="14.25">
      <c r="A808" s="321">
        <v>1784</v>
      </c>
      <c r="B808" s="321">
        <v>27009</v>
      </c>
      <c r="C808" s="322" t="s">
        <v>635</v>
      </c>
      <c r="D808" s="322" t="s">
        <v>1362</v>
      </c>
      <c r="E808" s="323">
        <v>19</v>
      </c>
    </row>
    <row r="809" spans="1:5" ht="14.25">
      <c r="A809" s="321">
        <v>1717</v>
      </c>
      <c r="B809" s="321">
        <v>26082</v>
      </c>
      <c r="C809" s="322" t="s">
        <v>635</v>
      </c>
      <c r="D809" s="322" t="s">
        <v>1363</v>
      </c>
      <c r="E809" s="323">
        <v>18.9</v>
      </c>
    </row>
    <row r="810" spans="1:5" ht="14.25">
      <c r="A810" s="321">
        <v>1764</v>
      </c>
      <c r="B810" s="321">
        <v>26194</v>
      </c>
      <c r="C810" s="322" t="s">
        <v>635</v>
      </c>
      <c r="D810" s="322" t="s">
        <v>1364</v>
      </c>
      <c r="E810" s="323">
        <v>18.9</v>
      </c>
    </row>
    <row r="811" spans="1:5" ht="14.25">
      <c r="A811" s="321">
        <v>1706</v>
      </c>
      <c r="B811" s="321">
        <v>26063</v>
      </c>
      <c r="C811" s="322" t="s">
        <v>635</v>
      </c>
      <c r="D811" s="322" t="s">
        <v>1365</v>
      </c>
      <c r="E811" s="323">
        <v>18.9</v>
      </c>
    </row>
    <row r="812" spans="1:5" ht="14.25">
      <c r="A812" s="321">
        <v>1786</v>
      </c>
      <c r="B812" s="321">
        <v>27011</v>
      </c>
      <c r="C812" s="322" t="s">
        <v>635</v>
      </c>
      <c r="D812" s="322" t="s">
        <v>1366</v>
      </c>
      <c r="E812" s="323">
        <v>18.8</v>
      </c>
    </row>
    <row r="813" spans="1:5" ht="14.25">
      <c r="A813" s="321">
        <v>1745</v>
      </c>
      <c r="B813" s="321">
        <v>26134</v>
      </c>
      <c r="C813" s="322" t="s">
        <v>635</v>
      </c>
      <c r="D813" s="322" t="s">
        <v>1367</v>
      </c>
      <c r="E813" s="323">
        <v>18.8</v>
      </c>
    </row>
    <row r="814" spans="1:5" ht="14.25">
      <c r="A814" s="321">
        <v>1724</v>
      </c>
      <c r="B814" s="321">
        <v>26095</v>
      </c>
      <c r="C814" s="322" t="s">
        <v>635</v>
      </c>
      <c r="D814" s="322" t="s">
        <v>1368</v>
      </c>
      <c r="E814" s="323">
        <v>18.8</v>
      </c>
    </row>
    <row r="815" spans="1:5" ht="14.25">
      <c r="A815" s="321">
        <v>1770</v>
      </c>
      <c r="B815" s="321">
        <v>26210</v>
      </c>
      <c r="C815" s="322" t="s">
        <v>635</v>
      </c>
      <c r="D815" s="322" t="s">
        <v>1369</v>
      </c>
      <c r="E815" s="323">
        <v>18.8</v>
      </c>
    </row>
    <row r="816" spans="1:5" ht="14.25">
      <c r="A816" s="321">
        <v>1734</v>
      </c>
      <c r="B816" s="321">
        <v>26108</v>
      </c>
      <c r="C816" s="322" t="s">
        <v>635</v>
      </c>
      <c r="D816" s="322" t="s">
        <v>1370</v>
      </c>
      <c r="E816" s="323">
        <v>18.7</v>
      </c>
    </row>
    <row r="817" spans="1:5" ht="14.25">
      <c r="A817" s="321">
        <v>1775</v>
      </c>
      <c r="B817" s="321">
        <v>26235</v>
      </c>
      <c r="C817" s="322" t="s">
        <v>635</v>
      </c>
      <c r="D817" s="322" t="s">
        <v>1371</v>
      </c>
      <c r="E817" s="323">
        <v>18.7</v>
      </c>
    </row>
    <row r="818" spans="1:5" ht="14.25">
      <c r="A818" s="321">
        <v>1778</v>
      </c>
      <c r="B818" s="321">
        <v>26238</v>
      </c>
      <c r="C818" s="322" t="s">
        <v>635</v>
      </c>
      <c r="D818" s="322" t="s">
        <v>1372</v>
      </c>
      <c r="E818" s="323">
        <v>18.7</v>
      </c>
    </row>
    <row r="819" spans="1:5" ht="14.25">
      <c r="A819" s="321">
        <v>1715</v>
      </c>
      <c r="B819" s="321">
        <v>26079</v>
      </c>
      <c r="C819" s="322" t="s">
        <v>635</v>
      </c>
      <c r="D819" s="322" t="s">
        <v>1373</v>
      </c>
      <c r="E819" s="323">
        <v>18.6</v>
      </c>
    </row>
    <row r="820" spans="1:5" ht="14.25">
      <c r="A820" s="321">
        <v>1763</v>
      </c>
      <c r="B820" s="321">
        <v>26178</v>
      </c>
      <c r="C820" s="322" t="s">
        <v>635</v>
      </c>
      <c r="D820" s="322" t="s">
        <v>1374</v>
      </c>
      <c r="E820" s="323">
        <v>18.6</v>
      </c>
    </row>
    <row r="821" spans="1:5" ht="14.25">
      <c r="A821" s="321">
        <v>1720</v>
      </c>
      <c r="B821" s="321">
        <v>26085</v>
      </c>
      <c r="C821" s="322" t="s">
        <v>635</v>
      </c>
      <c r="D821" s="322" t="s">
        <v>1375</v>
      </c>
      <c r="E821" s="323">
        <v>18.4</v>
      </c>
    </row>
    <row r="822" spans="1:5" ht="14.25">
      <c r="A822" s="321">
        <v>1740</v>
      </c>
      <c r="B822" s="321">
        <v>26127</v>
      </c>
      <c r="C822" s="322" t="s">
        <v>635</v>
      </c>
      <c r="D822" s="322" t="s">
        <v>1376</v>
      </c>
      <c r="E822" s="323">
        <v>18.3</v>
      </c>
    </row>
    <row r="823" spans="1:5" ht="14.25">
      <c r="A823" s="321">
        <v>1777</v>
      </c>
      <c r="B823" s="321">
        <v>26237</v>
      </c>
      <c r="C823" s="322" t="s">
        <v>635</v>
      </c>
      <c r="D823" s="322" t="s">
        <v>1377</v>
      </c>
      <c r="E823" s="323">
        <v>18.3</v>
      </c>
    </row>
    <row r="824" spans="1:5" ht="14.25">
      <c r="A824" s="321">
        <v>1704</v>
      </c>
      <c r="B824" s="321">
        <v>26057</v>
      </c>
      <c r="C824" s="322" t="s">
        <v>635</v>
      </c>
      <c r="D824" s="322" t="s">
        <v>1378</v>
      </c>
      <c r="E824" s="323">
        <v>18.3</v>
      </c>
    </row>
    <row r="825" spans="1:5" ht="14.25">
      <c r="A825" s="321">
        <v>1793</v>
      </c>
      <c r="B825" s="321">
        <v>27024</v>
      </c>
      <c r="C825" s="322" t="s">
        <v>635</v>
      </c>
      <c r="D825" s="322" t="s">
        <v>1379</v>
      </c>
      <c r="E825" s="323">
        <v>18.3</v>
      </c>
    </row>
    <row r="826" spans="1:5" ht="14.25">
      <c r="A826" s="321">
        <v>1766</v>
      </c>
      <c r="B826" s="321">
        <v>26201</v>
      </c>
      <c r="C826" s="322" t="s">
        <v>635</v>
      </c>
      <c r="D826" s="322" t="s">
        <v>1380</v>
      </c>
      <c r="E826" s="323">
        <v>18.3</v>
      </c>
    </row>
    <row r="827" spans="1:5" ht="14.25">
      <c r="A827" s="321">
        <v>1716</v>
      </c>
      <c r="B827" s="321">
        <v>26080</v>
      </c>
      <c r="C827" s="322" t="s">
        <v>635</v>
      </c>
      <c r="D827" s="322" t="s">
        <v>1381</v>
      </c>
      <c r="E827" s="323">
        <v>18.1</v>
      </c>
    </row>
    <row r="828" spans="1:5" ht="14.25">
      <c r="A828" s="321">
        <v>1790</v>
      </c>
      <c r="B828" s="321">
        <v>27019</v>
      </c>
      <c r="C828" s="322" t="s">
        <v>635</v>
      </c>
      <c r="D828" s="322" t="s">
        <v>1382</v>
      </c>
      <c r="E828" s="323">
        <v>18.1</v>
      </c>
    </row>
    <row r="829" spans="1:5" ht="14.25">
      <c r="A829" s="321">
        <v>1749</v>
      </c>
      <c r="B829" s="321">
        <v>26153</v>
      </c>
      <c r="C829" s="322" t="s">
        <v>635</v>
      </c>
      <c r="D829" s="322" t="s">
        <v>1383</v>
      </c>
      <c r="E829" s="323">
        <v>18</v>
      </c>
    </row>
    <row r="830" spans="1:5" ht="14.25">
      <c r="A830" s="321">
        <v>1737</v>
      </c>
      <c r="B830" s="321">
        <v>26111</v>
      </c>
      <c r="C830" s="322" t="s">
        <v>635</v>
      </c>
      <c r="D830" s="322" t="s">
        <v>1384</v>
      </c>
      <c r="E830" s="323">
        <v>18</v>
      </c>
    </row>
    <row r="831" spans="1:5" ht="14.25">
      <c r="A831" s="321">
        <v>1727</v>
      </c>
      <c r="B831" s="321">
        <v>26100</v>
      </c>
      <c r="C831" s="322" t="s">
        <v>635</v>
      </c>
      <c r="D831" s="322" t="s">
        <v>1385</v>
      </c>
      <c r="E831" s="323">
        <v>17.9</v>
      </c>
    </row>
    <row r="832" spans="1:5" ht="14.25">
      <c r="A832" s="321">
        <v>1785</v>
      </c>
      <c r="B832" s="321">
        <v>27010</v>
      </c>
      <c r="C832" s="322" t="s">
        <v>635</v>
      </c>
      <c r="D832" s="322" t="s">
        <v>1386</v>
      </c>
      <c r="E832" s="323">
        <v>17.9</v>
      </c>
    </row>
    <row r="833" spans="1:5" ht="14.25">
      <c r="A833" s="321">
        <v>1761</v>
      </c>
      <c r="B833" s="321">
        <v>26174</v>
      </c>
      <c r="C833" s="322" t="s">
        <v>635</v>
      </c>
      <c r="D833" s="322" t="s">
        <v>1387</v>
      </c>
      <c r="E833" s="323">
        <v>17.9</v>
      </c>
    </row>
    <row r="834" spans="1:5" ht="14.25">
      <c r="A834" s="321">
        <v>1771</v>
      </c>
      <c r="B834" s="321">
        <v>26213</v>
      </c>
      <c r="C834" s="322" t="s">
        <v>635</v>
      </c>
      <c r="D834" s="322" t="s">
        <v>1388</v>
      </c>
      <c r="E834" s="323">
        <v>17.8</v>
      </c>
    </row>
    <row r="835" spans="1:5" ht="14.25">
      <c r="A835" s="321">
        <v>1792</v>
      </c>
      <c r="B835" s="321">
        <v>27023</v>
      </c>
      <c r="C835" s="322" t="s">
        <v>635</v>
      </c>
      <c r="D835" s="322" t="s">
        <v>1389</v>
      </c>
      <c r="E835" s="323">
        <v>17.8</v>
      </c>
    </row>
    <row r="836" spans="1:5" ht="14.25">
      <c r="A836" s="321">
        <v>1782</v>
      </c>
      <c r="B836" s="321">
        <v>27003</v>
      </c>
      <c r="C836" s="322" t="s">
        <v>635</v>
      </c>
      <c r="D836" s="322" t="s">
        <v>1390</v>
      </c>
      <c r="E836" s="323">
        <v>17.7</v>
      </c>
    </row>
    <row r="837" spans="1:5" ht="14.25">
      <c r="A837" s="321">
        <v>1787</v>
      </c>
      <c r="B837" s="321">
        <v>27012</v>
      </c>
      <c r="C837" s="322" t="s">
        <v>635</v>
      </c>
      <c r="D837" s="322" t="s">
        <v>1391</v>
      </c>
      <c r="E837" s="323">
        <v>17.7</v>
      </c>
    </row>
    <row r="838" spans="1:5" ht="14.25">
      <c r="A838" s="321">
        <v>1752</v>
      </c>
      <c r="B838" s="321">
        <v>26159</v>
      </c>
      <c r="C838" s="322" t="s">
        <v>635</v>
      </c>
      <c r="D838" s="322" t="s">
        <v>1392</v>
      </c>
      <c r="E838" s="323">
        <v>17.5</v>
      </c>
    </row>
    <row r="839" spans="1:5" ht="14.25">
      <c r="A839" s="321">
        <v>1718</v>
      </c>
      <c r="B839" s="321">
        <v>26083</v>
      </c>
      <c r="C839" s="322" t="s">
        <v>635</v>
      </c>
      <c r="D839" s="322" t="s">
        <v>1393</v>
      </c>
      <c r="E839" s="323">
        <v>17.5</v>
      </c>
    </row>
    <row r="840" spans="1:5" ht="14.25">
      <c r="A840" s="321">
        <v>1779</v>
      </c>
      <c r="B840" s="321">
        <v>26240</v>
      </c>
      <c r="C840" s="322" t="s">
        <v>635</v>
      </c>
      <c r="D840" s="322" t="s">
        <v>1394</v>
      </c>
      <c r="E840" s="323">
        <v>17.5</v>
      </c>
    </row>
    <row r="841" spans="1:5" ht="14.25">
      <c r="A841" s="321">
        <v>1739</v>
      </c>
      <c r="B841" s="321">
        <v>26122</v>
      </c>
      <c r="C841" s="322" t="s">
        <v>635</v>
      </c>
      <c r="D841" s="322" t="s">
        <v>1395</v>
      </c>
      <c r="E841" s="323">
        <v>17.3</v>
      </c>
    </row>
    <row r="842" spans="1:5" ht="14.25">
      <c r="A842" s="321">
        <v>1695</v>
      </c>
      <c r="B842" s="321">
        <v>26042</v>
      </c>
      <c r="C842" s="322" t="s">
        <v>635</v>
      </c>
      <c r="D842" s="322" t="s">
        <v>1396</v>
      </c>
      <c r="E842" s="323">
        <v>17.2</v>
      </c>
    </row>
    <row r="843" spans="1:5" ht="14.25">
      <c r="A843" s="321">
        <v>1730</v>
      </c>
      <c r="B843" s="321">
        <v>26103</v>
      </c>
      <c r="C843" s="322" t="s">
        <v>635</v>
      </c>
      <c r="D843" s="322" t="s">
        <v>1397</v>
      </c>
      <c r="E843" s="323">
        <v>17</v>
      </c>
    </row>
    <row r="844" spans="1:5" ht="14.25">
      <c r="A844" s="321">
        <v>1746</v>
      </c>
      <c r="B844" s="321">
        <v>26135</v>
      </c>
      <c r="C844" s="322" t="s">
        <v>635</v>
      </c>
      <c r="D844" s="322" t="s">
        <v>1398</v>
      </c>
      <c r="E844" s="323">
        <v>17</v>
      </c>
    </row>
    <row r="845" spans="1:5" ht="14.25">
      <c r="A845" s="321">
        <v>1757</v>
      </c>
      <c r="B845" s="321">
        <v>26170</v>
      </c>
      <c r="C845" s="322" t="s">
        <v>635</v>
      </c>
      <c r="D845" s="322" t="s">
        <v>1399</v>
      </c>
      <c r="E845" s="323">
        <v>16.9</v>
      </c>
    </row>
    <row r="846" spans="1:5" ht="14.25">
      <c r="A846" s="321">
        <v>1769</v>
      </c>
      <c r="B846" s="321">
        <v>26208</v>
      </c>
      <c r="C846" s="322" t="s">
        <v>635</v>
      </c>
      <c r="D846" s="322" t="s">
        <v>1400</v>
      </c>
      <c r="E846" s="323">
        <v>16.7</v>
      </c>
    </row>
    <row r="847" spans="1:5" ht="14.25">
      <c r="A847" s="321">
        <v>1713</v>
      </c>
      <c r="B847" s="321">
        <v>26075</v>
      </c>
      <c r="C847" s="322" t="s">
        <v>635</v>
      </c>
      <c r="D847" s="322" t="s">
        <v>1401</v>
      </c>
      <c r="E847" s="323">
        <v>16.6</v>
      </c>
    </row>
    <row r="848" spans="1:5" ht="14.25">
      <c r="A848" s="321">
        <v>1690</v>
      </c>
      <c r="B848" s="321">
        <v>26006</v>
      </c>
      <c r="C848" s="322" t="s">
        <v>635</v>
      </c>
      <c r="D848" s="322" t="s">
        <v>1402</v>
      </c>
      <c r="E848" s="323">
        <v>16.3</v>
      </c>
    </row>
    <row r="849" spans="1:5" ht="14.25">
      <c r="A849" s="321">
        <v>1759</v>
      </c>
      <c r="B849" s="321">
        <v>26172</v>
      </c>
      <c r="C849" s="322" t="s">
        <v>635</v>
      </c>
      <c r="D849" s="322" t="s">
        <v>1403</v>
      </c>
      <c r="E849" s="323">
        <v>16.3</v>
      </c>
    </row>
    <row r="850" spans="1:5" ht="14.25">
      <c r="A850" s="321">
        <v>1781</v>
      </c>
      <c r="B850" s="321">
        <v>26244</v>
      </c>
      <c r="C850" s="322" t="s">
        <v>635</v>
      </c>
      <c r="D850" s="322" t="s">
        <v>1404</v>
      </c>
      <c r="E850" s="323">
        <v>16.3</v>
      </c>
    </row>
    <row r="851" spans="1:5" ht="14.25">
      <c r="A851" s="321">
        <v>1788</v>
      </c>
      <c r="B851" s="321">
        <v>27016</v>
      </c>
      <c r="C851" s="322" t="s">
        <v>635</v>
      </c>
      <c r="D851" s="322" t="s">
        <v>1405</v>
      </c>
      <c r="E851" s="323">
        <v>16.1</v>
      </c>
    </row>
    <row r="852" spans="1:5" ht="14.25">
      <c r="A852" s="321">
        <v>1774</v>
      </c>
      <c r="B852" s="321">
        <v>26233</v>
      </c>
      <c r="C852" s="322" t="s">
        <v>635</v>
      </c>
      <c r="D852" s="322" t="s">
        <v>1406</v>
      </c>
      <c r="E852" s="323">
        <v>16.1</v>
      </c>
    </row>
    <row r="853" spans="1:5" ht="14.25">
      <c r="A853" s="321">
        <v>1765</v>
      </c>
      <c r="B853" s="321">
        <v>26200</v>
      </c>
      <c r="C853" s="322" t="s">
        <v>635</v>
      </c>
      <c r="D853" s="322" t="s">
        <v>1407</v>
      </c>
      <c r="E853" s="323">
        <v>15.7</v>
      </c>
    </row>
    <row r="854" spans="1:5" ht="14.25">
      <c r="A854" s="321">
        <v>1772</v>
      </c>
      <c r="B854" s="321">
        <v>26214</v>
      </c>
      <c r="C854" s="322" t="s">
        <v>635</v>
      </c>
      <c r="D854" s="322" t="s">
        <v>1408</v>
      </c>
      <c r="E854" s="323">
        <v>15.6</v>
      </c>
    </row>
    <row r="855" spans="1:5" ht="14.25">
      <c r="A855" s="321">
        <v>1741</v>
      </c>
      <c r="B855" s="321">
        <v>26128</v>
      </c>
      <c r="C855" s="322" t="s">
        <v>635</v>
      </c>
      <c r="D855" s="322" t="s">
        <v>1409</v>
      </c>
      <c r="E855" s="323">
        <v>15.4</v>
      </c>
    </row>
    <row r="856" spans="1:5" ht="14.25">
      <c r="A856" s="321">
        <v>1699</v>
      </c>
      <c r="B856" s="321">
        <v>26048</v>
      </c>
      <c r="C856" s="322" t="s">
        <v>635</v>
      </c>
      <c r="D856" s="322" t="s">
        <v>1410</v>
      </c>
      <c r="E856" s="323">
        <v>15.1</v>
      </c>
    </row>
    <row r="857" spans="1:5" ht="14.25">
      <c r="A857" s="321">
        <v>1780</v>
      </c>
      <c r="B857" s="321">
        <v>26241</v>
      </c>
      <c r="C857" s="322" t="s">
        <v>635</v>
      </c>
      <c r="D857" s="322" t="s">
        <v>1411</v>
      </c>
      <c r="E857" s="323">
        <v>15</v>
      </c>
    </row>
    <row r="858" spans="1:5" ht="14.25">
      <c r="A858" s="321">
        <v>1750</v>
      </c>
      <c r="B858" s="321">
        <v>26154</v>
      </c>
      <c r="C858" s="322" t="s">
        <v>635</v>
      </c>
      <c r="D858" s="322" t="s">
        <v>1412</v>
      </c>
      <c r="E858" s="323">
        <v>13.5</v>
      </c>
    </row>
    <row r="859" spans="1:5" ht="14.25">
      <c r="A859" s="321">
        <v>1789</v>
      </c>
      <c r="B859" s="321">
        <v>27017</v>
      </c>
      <c r="C859" s="322" t="s">
        <v>635</v>
      </c>
      <c r="D859" s="322" t="s">
        <v>1413</v>
      </c>
      <c r="E859" s="323">
        <v>13.5</v>
      </c>
    </row>
    <row r="860" spans="1:5" ht="14.25">
      <c r="A860" s="321">
        <v>1756</v>
      </c>
      <c r="B860" s="321">
        <v>26168</v>
      </c>
      <c r="C860" s="322" t="s">
        <v>635</v>
      </c>
      <c r="D860" s="322" t="s">
        <v>1414</v>
      </c>
      <c r="E860" s="323">
        <v>10</v>
      </c>
    </row>
    <row r="861" spans="1:5" ht="14.25">
      <c r="A861" s="321">
        <v>1747</v>
      </c>
      <c r="B861" s="321">
        <v>26141</v>
      </c>
      <c r="C861" s="322" t="s">
        <v>635</v>
      </c>
      <c r="D861" s="322" t="s">
        <v>1415</v>
      </c>
      <c r="E861" s="323">
        <v>5</v>
      </c>
    </row>
    <row r="862" spans="1:5" ht="14.25">
      <c r="A862" s="321">
        <v>652</v>
      </c>
      <c r="B862" s="321">
        <v>4016</v>
      </c>
      <c r="C862" s="322" t="s">
        <v>635</v>
      </c>
      <c r="D862" s="322" t="s">
        <v>1416</v>
      </c>
      <c r="E862" s="323">
        <v>10.5</v>
      </c>
    </row>
    <row r="863" spans="1:5" ht="14.25">
      <c r="A863" s="321">
        <v>658</v>
      </c>
      <c r="B863" s="321">
        <v>4022</v>
      </c>
      <c r="C863" s="322" t="s">
        <v>635</v>
      </c>
      <c r="D863" s="322" t="s">
        <v>1417</v>
      </c>
      <c r="E863" s="323">
        <v>8.04</v>
      </c>
    </row>
    <row r="864" spans="1:5" ht="14.25">
      <c r="A864" s="321">
        <v>671</v>
      </c>
      <c r="B864" s="321">
        <v>4038</v>
      </c>
      <c r="C864" s="322" t="s">
        <v>635</v>
      </c>
      <c r="D864" s="322" t="s">
        <v>1418</v>
      </c>
      <c r="E864" s="323">
        <v>6.58</v>
      </c>
    </row>
    <row r="865" spans="1:5" ht="14.25">
      <c r="A865" s="321">
        <v>645</v>
      </c>
      <c r="B865" s="321">
        <v>4004</v>
      </c>
      <c r="C865" s="322" t="s">
        <v>635</v>
      </c>
      <c r="D865" s="322" t="s">
        <v>1419</v>
      </c>
      <c r="E865" s="323">
        <v>5.67</v>
      </c>
    </row>
    <row r="866" spans="1:5" ht="14.25">
      <c r="A866" s="321">
        <v>670</v>
      </c>
      <c r="B866" s="321">
        <v>4037</v>
      </c>
      <c r="C866" s="322" t="s">
        <v>635</v>
      </c>
      <c r="D866" s="322" t="s">
        <v>1420</v>
      </c>
      <c r="E866" s="323">
        <v>5.62</v>
      </c>
    </row>
    <row r="867" spans="1:5" ht="14.25">
      <c r="A867" s="321">
        <v>656</v>
      </c>
      <c r="B867" s="321">
        <v>4020</v>
      </c>
      <c r="C867" s="322" t="s">
        <v>635</v>
      </c>
      <c r="D867" s="322" t="s">
        <v>1421</v>
      </c>
      <c r="E867" s="323">
        <v>4.62</v>
      </c>
    </row>
    <row r="868" spans="1:5" ht="14.25">
      <c r="A868" s="321">
        <v>657</v>
      </c>
      <c r="B868" s="321">
        <v>4021</v>
      </c>
      <c r="C868" s="322" t="s">
        <v>635</v>
      </c>
      <c r="D868" s="322" t="s">
        <v>1422</v>
      </c>
      <c r="E868" s="323">
        <v>4.5</v>
      </c>
    </row>
    <row r="869" spans="1:5" ht="14.25">
      <c r="A869" s="321">
        <v>665</v>
      </c>
      <c r="B869" s="321">
        <v>4030</v>
      </c>
      <c r="C869" s="322" t="s">
        <v>635</v>
      </c>
      <c r="D869" s="322" t="s">
        <v>1423</v>
      </c>
      <c r="E869" s="323">
        <v>3.75</v>
      </c>
    </row>
    <row r="870" spans="1:5" ht="14.25">
      <c r="A870" s="321">
        <v>676</v>
      </c>
      <c r="B870" s="321">
        <v>4045</v>
      </c>
      <c r="C870" s="322" t="s">
        <v>635</v>
      </c>
      <c r="D870" s="322" t="s">
        <v>1424</v>
      </c>
      <c r="E870" s="323">
        <v>3.5</v>
      </c>
    </row>
    <row r="871" spans="1:5" ht="14.25">
      <c r="A871" s="321">
        <v>667</v>
      </c>
      <c r="B871" s="321">
        <v>4034</v>
      </c>
      <c r="C871" s="322" t="s">
        <v>635</v>
      </c>
      <c r="D871" s="322" t="s">
        <v>1425</v>
      </c>
      <c r="E871" s="323">
        <v>3.44</v>
      </c>
    </row>
    <row r="872" spans="1:5" ht="14.25">
      <c r="A872" s="321">
        <v>666</v>
      </c>
      <c r="B872" s="321">
        <v>4032</v>
      </c>
      <c r="C872" s="322" t="s">
        <v>635</v>
      </c>
      <c r="D872" s="322" t="s">
        <v>1426</v>
      </c>
      <c r="E872" s="323">
        <v>3.28</v>
      </c>
    </row>
    <row r="873" spans="1:5" ht="14.25">
      <c r="A873" s="321">
        <v>660</v>
      </c>
      <c r="B873" s="321">
        <v>4025</v>
      </c>
      <c r="C873" s="322" t="s">
        <v>635</v>
      </c>
      <c r="D873" s="322" t="s">
        <v>1427</v>
      </c>
      <c r="E873" s="323">
        <v>3.25</v>
      </c>
    </row>
    <row r="874" spans="1:5" ht="14.25">
      <c r="A874" s="321">
        <v>677</v>
      </c>
      <c r="B874" s="321">
        <v>4046</v>
      </c>
      <c r="C874" s="322" t="s">
        <v>635</v>
      </c>
      <c r="D874" s="322" t="s">
        <v>1428</v>
      </c>
      <c r="E874" s="323">
        <v>3.12</v>
      </c>
    </row>
    <row r="875" spans="1:5" ht="14.25">
      <c r="A875" s="321">
        <v>668</v>
      </c>
      <c r="B875" s="321">
        <v>4035</v>
      </c>
      <c r="C875" s="322" t="s">
        <v>635</v>
      </c>
      <c r="D875" s="322" t="s">
        <v>1429</v>
      </c>
      <c r="E875" s="323">
        <v>2.81</v>
      </c>
    </row>
    <row r="876" spans="1:5" ht="14.25">
      <c r="A876" s="321">
        <v>662</v>
      </c>
      <c r="B876" s="321">
        <v>4027</v>
      </c>
      <c r="C876" s="322" t="s">
        <v>635</v>
      </c>
      <c r="D876" s="322" t="s">
        <v>1430</v>
      </c>
      <c r="E876" s="323">
        <v>2.81</v>
      </c>
    </row>
    <row r="877" spans="1:5" ht="14.25">
      <c r="A877" s="321">
        <v>673</v>
      </c>
      <c r="B877" s="321">
        <v>4042</v>
      </c>
      <c r="C877" s="322" t="s">
        <v>635</v>
      </c>
      <c r="D877" s="322" t="s">
        <v>1431</v>
      </c>
      <c r="E877" s="323">
        <v>2.8</v>
      </c>
    </row>
    <row r="878" spans="1:5" ht="14.25">
      <c r="A878" s="321">
        <v>649</v>
      </c>
      <c r="B878" s="321">
        <v>4013</v>
      </c>
      <c r="C878" s="322" t="s">
        <v>635</v>
      </c>
      <c r="D878" s="322" t="s">
        <v>1432</v>
      </c>
      <c r="E878" s="323">
        <v>2.76</v>
      </c>
    </row>
    <row r="879" spans="1:5" ht="14.25">
      <c r="A879" s="321">
        <v>655</v>
      </c>
      <c r="B879" s="321">
        <v>4019</v>
      </c>
      <c r="C879" s="322" t="s">
        <v>635</v>
      </c>
      <c r="D879" s="322" t="s">
        <v>1433</v>
      </c>
      <c r="E879" s="323">
        <v>2.63</v>
      </c>
    </row>
    <row r="880" spans="1:5" ht="14.25">
      <c r="A880" s="321">
        <v>669</v>
      </c>
      <c r="B880" s="321">
        <v>4036</v>
      </c>
      <c r="C880" s="322" t="s">
        <v>635</v>
      </c>
      <c r="D880" s="322" t="s">
        <v>1434</v>
      </c>
      <c r="E880" s="323">
        <v>2.54</v>
      </c>
    </row>
    <row r="881" spans="1:5" ht="14.25">
      <c r="A881" s="321">
        <v>651</v>
      </c>
      <c r="B881" s="321">
        <v>4015</v>
      </c>
      <c r="C881" s="322" t="s">
        <v>635</v>
      </c>
      <c r="D881" s="322" t="s">
        <v>1435</v>
      </c>
      <c r="E881" s="323">
        <v>2.5</v>
      </c>
    </row>
    <row r="882" spans="1:5" ht="14.25">
      <c r="A882" s="321">
        <v>661</v>
      </c>
      <c r="B882" s="321">
        <v>4026</v>
      </c>
      <c r="C882" s="322" t="s">
        <v>635</v>
      </c>
      <c r="D882" s="322" t="s">
        <v>1436</v>
      </c>
      <c r="E882" s="323">
        <v>2.5</v>
      </c>
    </row>
    <row r="883" spans="1:5" ht="14.25">
      <c r="A883" s="321">
        <v>675</v>
      </c>
      <c r="B883" s="321">
        <v>4044</v>
      </c>
      <c r="C883" s="322" t="s">
        <v>635</v>
      </c>
      <c r="D883" s="322" t="s">
        <v>1437</v>
      </c>
      <c r="E883" s="323">
        <v>2.41</v>
      </c>
    </row>
    <row r="884" spans="1:5" ht="14.25">
      <c r="A884" s="321">
        <v>672</v>
      </c>
      <c r="B884" s="321">
        <v>4039</v>
      </c>
      <c r="C884" s="322" t="s">
        <v>635</v>
      </c>
      <c r="D884" s="322" t="s">
        <v>1438</v>
      </c>
      <c r="E884" s="323">
        <v>2.38</v>
      </c>
    </row>
    <row r="885" spans="1:5" ht="14.25">
      <c r="A885" s="321">
        <v>674</v>
      </c>
      <c r="B885" s="321">
        <v>4043</v>
      </c>
      <c r="C885" s="322" t="s">
        <v>635</v>
      </c>
      <c r="D885" s="322" t="s">
        <v>1439</v>
      </c>
      <c r="E885" s="323">
        <v>2.32</v>
      </c>
    </row>
    <row r="886" spans="1:5" ht="14.25">
      <c r="A886" s="321">
        <v>678</v>
      </c>
      <c r="B886" s="321">
        <v>4047</v>
      </c>
      <c r="C886" s="322" t="s">
        <v>635</v>
      </c>
      <c r="D886" s="322" t="s">
        <v>1440</v>
      </c>
      <c r="E886" s="323">
        <v>2.11</v>
      </c>
    </row>
    <row r="887" spans="1:5" ht="14.25">
      <c r="A887" s="321">
        <v>679</v>
      </c>
      <c r="B887" s="321">
        <v>4048</v>
      </c>
      <c r="C887" s="322" t="s">
        <v>635</v>
      </c>
      <c r="D887" s="322" t="s">
        <v>1441</v>
      </c>
      <c r="E887" s="323">
        <v>2.01</v>
      </c>
    </row>
    <row r="888" spans="1:5" ht="14.25">
      <c r="A888" s="321">
        <v>643</v>
      </c>
      <c r="B888" s="321">
        <v>4002</v>
      </c>
      <c r="C888" s="322" t="s">
        <v>635</v>
      </c>
      <c r="D888" s="322" t="s">
        <v>1442</v>
      </c>
      <c r="E888" s="323">
        <v>1.96</v>
      </c>
    </row>
    <row r="889" spans="1:5" ht="14.25">
      <c r="A889" s="321">
        <v>684</v>
      </c>
      <c r="B889" s="321">
        <v>20196</v>
      </c>
      <c r="C889" s="322" t="s">
        <v>635</v>
      </c>
      <c r="D889" s="322" t="s">
        <v>1443</v>
      </c>
      <c r="E889" s="323">
        <v>1.94</v>
      </c>
    </row>
    <row r="890" spans="1:5" ht="14.25">
      <c r="A890" s="321">
        <v>653</v>
      </c>
      <c r="B890" s="321">
        <v>4017</v>
      </c>
      <c r="C890" s="322" t="s">
        <v>635</v>
      </c>
      <c r="D890" s="322" t="s">
        <v>1444</v>
      </c>
      <c r="E890" s="323">
        <v>1.92</v>
      </c>
    </row>
    <row r="891" spans="1:5" ht="14.25">
      <c r="A891" s="321">
        <v>659</v>
      </c>
      <c r="B891" s="321">
        <v>4023</v>
      </c>
      <c r="C891" s="322" t="s">
        <v>635</v>
      </c>
      <c r="D891" s="322" t="s">
        <v>1445</v>
      </c>
      <c r="E891" s="323">
        <v>1.88</v>
      </c>
    </row>
    <row r="892" spans="1:5" ht="14.25">
      <c r="A892" s="321">
        <v>654</v>
      </c>
      <c r="B892" s="321">
        <v>4018</v>
      </c>
      <c r="C892" s="322" t="s">
        <v>635</v>
      </c>
      <c r="D892" s="322" t="s">
        <v>1446</v>
      </c>
      <c r="E892" s="323">
        <v>1.87</v>
      </c>
    </row>
    <row r="893" spans="1:5" ht="14.25">
      <c r="A893" s="321">
        <v>664</v>
      </c>
      <c r="B893" s="321">
        <v>4029</v>
      </c>
      <c r="C893" s="322" t="s">
        <v>635</v>
      </c>
      <c r="D893" s="322" t="s">
        <v>1447</v>
      </c>
      <c r="E893" s="323">
        <v>1.84</v>
      </c>
    </row>
    <row r="894" spans="1:5" ht="14.25">
      <c r="A894" s="321">
        <v>663</v>
      </c>
      <c r="B894" s="321">
        <v>4028</v>
      </c>
      <c r="C894" s="322" t="s">
        <v>635</v>
      </c>
      <c r="D894" s="322" t="s">
        <v>1448</v>
      </c>
      <c r="E894" s="323">
        <v>1.81</v>
      </c>
    </row>
    <row r="895" spans="1:5" ht="14.25">
      <c r="A895" s="321">
        <v>644</v>
      </c>
      <c r="B895" s="321">
        <v>4003</v>
      </c>
      <c r="C895" s="322" t="s">
        <v>635</v>
      </c>
      <c r="D895" s="322" t="s">
        <v>1449</v>
      </c>
      <c r="E895" s="323">
        <v>1.8</v>
      </c>
    </row>
    <row r="896" spans="1:5" ht="14.25">
      <c r="A896" s="321">
        <v>683</v>
      </c>
      <c r="B896" s="321">
        <v>20050</v>
      </c>
      <c r="C896" s="322" t="s">
        <v>635</v>
      </c>
      <c r="D896" s="322" t="s">
        <v>1450</v>
      </c>
      <c r="E896" s="323">
        <v>1.8</v>
      </c>
    </row>
    <row r="897" spans="1:5" ht="14.25">
      <c r="A897" s="321">
        <v>650</v>
      </c>
      <c r="B897" s="321">
        <v>4014</v>
      </c>
      <c r="C897" s="322" t="s">
        <v>635</v>
      </c>
      <c r="D897" s="322" t="s">
        <v>1451</v>
      </c>
      <c r="E897" s="323">
        <v>1.7</v>
      </c>
    </row>
    <row r="898" spans="1:5" ht="14.25">
      <c r="A898" s="321">
        <v>681</v>
      </c>
      <c r="B898" s="321">
        <v>4102</v>
      </c>
      <c r="C898" s="322" t="s">
        <v>635</v>
      </c>
      <c r="D898" s="322" t="s">
        <v>1452</v>
      </c>
      <c r="E898" s="323">
        <v>1.69</v>
      </c>
    </row>
    <row r="899" spans="1:5" ht="14.25">
      <c r="A899" s="321">
        <v>688</v>
      </c>
      <c r="B899" s="321">
        <v>53502</v>
      </c>
      <c r="C899" s="322" t="s">
        <v>635</v>
      </c>
      <c r="D899" s="322" t="s">
        <v>1453</v>
      </c>
      <c r="E899" s="323">
        <v>1.53</v>
      </c>
    </row>
    <row r="900" spans="1:5" ht="14.25">
      <c r="A900" s="321">
        <v>680</v>
      </c>
      <c r="B900" s="321">
        <v>4101</v>
      </c>
      <c r="C900" s="322" t="s">
        <v>635</v>
      </c>
      <c r="D900" s="322" t="s">
        <v>1454</v>
      </c>
      <c r="E900" s="323">
        <v>1.51</v>
      </c>
    </row>
    <row r="901" spans="1:5" ht="14.25">
      <c r="A901" s="321">
        <v>686</v>
      </c>
      <c r="B901" s="321">
        <v>53200</v>
      </c>
      <c r="C901" s="322" t="s">
        <v>635</v>
      </c>
      <c r="D901" s="322" t="s">
        <v>1455</v>
      </c>
      <c r="E901" s="323">
        <v>1.5</v>
      </c>
    </row>
    <row r="902" spans="1:5" ht="14.25">
      <c r="A902" s="321">
        <v>689</v>
      </c>
      <c r="B902" s="321">
        <v>53503</v>
      </c>
      <c r="C902" s="322" t="s">
        <v>635</v>
      </c>
      <c r="D902" s="322" t="s">
        <v>1456</v>
      </c>
      <c r="E902" s="323">
        <v>1.49</v>
      </c>
    </row>
    <row r="903" spans="1:5" ht="14.25">
      <c r="A903" s="321">
        <v>648</v>
      </c>
      <c r="B903" s="321">
        <v>4011</v>
      </c>
      <c r="C903" s="322" t="s">
        <v>635</v>
      </c>
      <c r="D903" s="322" t="s">
        <v>1457</v>
      </c>
      <c r="E903" s="323">
        <v>1.47</v>
      </c>
    </row>
    <row r="904" spans="1:5" ht="14.25">
      <c r="A904" s="321">
        <v>646</v>
      </c>
      <c r="B904" s="321">
        <v>4007</v>
      </c>
      <c r="C904" s="322" t="s">
        <v>635</v>
      </c>
      <c r="D904" s="322" t="s">
        <v>1458</v>
      </c>
      <c r="E904" s="323">
        <v>1.44</v>
      </c>
    </row>
    <row r="905" spans="1:5" ht="14.25">
      <c r="A905" s="321">
        <v>690</v>
      </c>
      <c r="B905" s="321">
        <v>54031</v>
      </c>
      <c r="C905" s="322" t="s">
        <v>635</v>
      </c>
      <c r="D905" s="322" t="s">
        <v>1459</v>
      </c>
      <c r="E905" s="323">
        <v>1.31</v>
      </c>
    </row>
    <row r="906" spans="1:5" ht="14.25">
      <c r="A906" s="321">
        <v>682</v>
      </c>
      <c r="B906" s="321">
        <v>4103</v>
      </c>
      <c r="C906" s="322" t="s">
        <v>635</v>
      </c>
      <c r="D906" s="322" t="s">
        <v>1460</v>
      </c>
      <c r="E906" s="323">
        <v>1.1</v>
      </c>
    </row>
    <row r="907" spans="1:5" ht="14.25">
      <c r="A907" s="321">
        <v>692</v>
      </c>
      <c r="B907" s="321">
        <v>54500</v>
      </c>
      <c r="C907" s="322" t="s">
        <v>635</v>
      </c>
      <c r="D907" s="322" t="s">
        <v>1461</v>
      </c>
      <c r="E907" s="323">
        <v>1.07</v>
      </c>
    </row>
    <row r="908" spans="1:5" ht="14.25">
      <c r="A908" s="321">
        <v>685</v>
      </c>
      <c r="B908" s="321">
        <v>53101</v>
      </c>
      <c r="C908" s="322" t="s">
        <v>635</v>
      </c>
      <c r="D908" s="322" t="s">
        <v>1462</v>
      </c>
      <c r="E908" s="323">
        <v>0.79</v>
      </c>
    </row>
    <row r="909" spans="1:5" ht="14.25">
      <c r="A909" s="321">
        <v>691</v>
      </c>
      <c r="B909" s="321">
        <v>54034</v>
      </c>
      <c r="C909" s="322" t="s">
        <v>635</v>
      </c>
      <c r="D909" s="322" t="s">
        <v>1463</v>
      </c>
      <c r="E909" s="323">
        <v>0.69</v>
      </c>
    </row>
    <row r="910" spans="1:5" ht="14.25">
      <c r="A910" s="321">
        <v>687</v>
      </c>
      <c r="B910" s="321">
        <v>53201</v>
      </c>
      <c r="C910" s="322" t="s">
        <v>635</v>
      </c>
      <c r="D910" s="322" t="s">
        <v>1464</v>
      </c>
      <c r="E910" s="323">
        <v>0.52</v>
      </c>
    </row>
    <row r="911" spans="1:5" ht="14.25">
      <c r="A911" s="321">
        <v>642</v>
      </c>
      <c r="B911" s="321">
        <v>4000</v>
      </c>
      <c r="C911" s="322" t="s">
        <v>635</v>
      </c>
      <c r="D911" s="322" t="s">
        <v>1465</v>
      </c>
      <c r="E911" s="323">
        <v>0.19</v>
      </c>
    </row>
    <row r="912" spans="1:5" ht="14.25">
      <c r="A912" s="321">
        <v>1309</v>
      </c>
      <c r="B912" s="321">
        <v>6550</v>
      </c>
      <c r="C912" s="322" t="s">
        <v>635</v>
      </c>
      <c r="D912" s="322" t="s">
        <v>1466</v>
      </c>
      <c r="E912" s="323">
        <v>27.3</v>
      </c>
    </row>
    <row r="913" spans="1:5" ht="14.25">
      <c r="A913" s="321">
        <v>1352</v>
      </c>
      <c r="B913" s="321">
        <v>36040</v>
      </c>
      <c r="C913" s="322" t="s">
        <v>635</v>
      </c>
      <c r="D913" s="322" t="s">
        <v>1467</v>
      </c>
      <c r="E913" s="323">
        <v>25.2</v>
      </c>
    </row>
    <row r="914" spans="1:5" ht="14.25">
      <c r="A914" s="321">
        <v>1402</v>
      </c>
      <c r="B914" s="321">
        <v>36702</v>
      </c>
      <c r="C914" s="322" t="s">
        <v>635</v>
      </c>
      <c r="D914" s="322" t="s">
        <v>1468</v>
      </c>
      <c r="E914" s="323">
        <v>25.1</v>
      </c>
    </row>
    <row r="915" spans="1:5" ht="14.25">
      <c r="A915" s="321">
        <v>1351</v>
      </c>
      <c r="B915" s="321">
        <v>36039</v>
      </c>
      <c r="C915" s="322" t="s">
        <v>635</v>
      </c>
      <c r="D915" s="322" t="s">
        <v>1469</v>
      </c>
      <c r="E915" s="323">
        <v>24.6</v>
      </c>
    </row>
    <row r="916" spans="1:5" ht="14.25">
      <c r="A916" s="321">
        <v>1355</v>
      </c>
      <c r="B916" s="321">
        <v>36304</v>
      </c>
      <c r="C916" s="322" t="s">
        <v>635</v>
      </c>
      <c r="D916" s="322" t="s">
        <v>1470</v>
      </c>
      <c r="E916" s="323">
        <v>24.1</v>
      </c>
    </row>
    <row r="917" spans="1:5" ht="14.25">
      <c r="A917" s="321">
        <v>1293</v>
      </c>
      <c r="B917" s="321">
        <v>6231</v>
      </c>
      <c r="C917" s="322" t="s">
        <v>635</v>
      </c>
      <c r="D917" s="322" t="s">
        <v>1471</v>
      </c>
      <c r="E917" s="323">
        <v>24</v>
      </c>
    </row>
    <row r="918" spans="1:5" ht="14.25">
      <c r="A918" s="321">
        <v>1377</v>
      </c>
      <c r="B918" s="321">
        <v>14006</v>
      </c>
      <c r="C918" s="322" t="s">
        <v>635</v>
      </c>
      <c r="D918" s="322" t="s">
        <v>1472</v>
      </c>
      <c r="E918" s="323">
        <v>23.7</v>
      </c>
    </row>
    <row r="919" spans="1:5" ht="14.25">
      <c r="A919" s="321">
        <v>1353</v>
      </c>
      <c r="B919" s="321">
        <v>36300</v>
      </c>
      <c r="C919" s="322" t="s">
        <v>635</v>
      </c>
      <c r="D919" s="322" t="s">
        <v>1473</v>
      </c>
      <c r="E919" s="323">
        <v>23.4</v>
      </c>
    </row>
    <row r="920" spans="1:5" ht="14.25">
      <c r="A920" s="321">
        <v>1342</v>
      </c>
      <c r="B920" s="321">
        <v>36017</v>
      </c>
      <c r="C920" s="322" t="s">
        <v>635</v>
      </c>
      <c r="D920" s="322" t="s">
        <v>1474</v>
      </c>
      <c r="E920" s="323">
        <v>23.4</v>
      </c>
    </row>
    <row r="921" spans="1:5" ht="14.25">
      <c r="A921" s="321">
        <v>1378</v>
      </c>
      <c r="B921" s="321">
        <v>36401</v>
      </c>
      <c r="C921" s="322" t="s">
        <v>635</v>
      </c>
      <c r="D921" s="322" t="s">
        <v>1475</v>
      </c>
      <c r="E921" s="323">
        <v>23.3</v>
      </c>
    </row>
    <row r="922" spans="1:5" ht="14.25">
      <c r="A922" s="321">
        <v>1379</v>
      </c>
      <c r="B922" s="321">
        <v>36403</v>
      </c>
      <c r="C922" s="322" t="s">
        <v>635</v>
      </c>
      <c r="D922" s="322" t="s">
        <v>1476</v>
      </c>
      <c r="E922" s="323">
        <v>23.2</v>
      </c>
    </row>
    <row r="923" spans="1:5" ht="14.25">
      <c r="A923" s="321">
        <v>1287</v>
      </c>
      <c r="B923" s="321">
        <v>6160</v>
      </c>
      <c r="C923" s="322" t="s">
        <v>635</v>
      </c>
      <c r="D923" s="322" t="s">
        <v>1477</v>
      </c>
      <c r="E923" s="323">
        <v>23.1</v>
      </c>
    </row>
    <row r="924" spans="1:5" ht="14.25">
      <c r="A924" s="321">
        <v>1376</v>
      </c>
      <c r="B924" s="321">
        <v>14005</v>
      </c>
      <c r="C924" s="322" t="s">
        <v>635</v>
      </c>
      <c r="D924" s="322" t="s">
        <v>1478</v>
      </c>
      <c r="E924" s="323">
        <v>23</v>
      </c>
    </row>
    <row r="925" spans="1:5" ht="14.25">
      <c r="A925" s="321">
        <v>1280</v>
      </c>
      <c r="B925" s="321">
        <v>6106</v>
      </c>
      <c r="C925" s="322" t="s">
        <v>635</v>
      </c>
      <c r="D925" s="322" t="s">
        <v>1479</v>
      </c>
      <c r="E925" s="323">
        <v>22.9</v>
      </c>
    </row>
    <row r="926" spans="1:5" ht="14.25">
      <c r="A926" s="321">
        <v>1401</v>
      </c>
      <c r="B926" s="321">
        <v>36700</v>
      </c>
      <c r="C926" s="322" t="s">
        <v>635</v>
      </c>
      <c r="D926" s="322" t="s">
        <v>1480</v>
      </c>
      <c r="E926" s="323">
        <v>22.8</v>
      </c>
    </row>
    <row r="927" spans="1:5" ht="14.25">
      <c r="A927" s="321">
        <v>1382</v>
      </c>
      <c r="B927" s="321">
        <v>6903</v>
      </c>
      <c r="C927" s="322" t="s">
        <v>635</v>
      </c>
      <c r="D927" s="322" t="s">
        <v>1481</v>
      </c>
      <c r="E927" s="323">
        <v>22.7</v>
      </c>
    </row>
    <row r="928" spans="1:5" ht="14.25">
      <c r="A928" s="321">
        <v>1320</v>
      </c>
      <c r="B928" s="321">
        <v>28104</v>
      </c>
      <c r="C928" s="322" t="s">
        <v>635</v>
      </c>
      <c r="D928" s="322" t="s">
        <v>1482</v>
      </c>
      <c r="E928" s="323">
        <v>22.7</v>
      </c>
    </row>
    <row r="929" spans="1:5" ht="14.25">
      <c r="A929" s="321">
        <v>1398</v>
      </c>
      <c r="B929" s="321">
        <v>36500</v>
      </c>
      <c r="C929" s="322" t="s">
        <v>635</v>
      </c>
      <c r="D929" s="322" t="s">
        <v>1483</v>
      </c>
      <c r="E929" s="323">
        <v>22.6</v>
      </c>
    </row>
    <row r="930" spans="1:5" ht="14.25">
      <c r="A930" s="321">
        <v>1291</v>
      </c>
      <c r="B930" s="321">
        <v>6206</v>
      </c>
      <c r="C930" s="322" t="s">
        <v>635</v>
      </c>
      <c r="D930" s="322" t="s">
        <v>1484</v>
      </c>
      <c r="E930" s="323">
        <v>22.5</v>
      </c>
    </row>
    <row r="931" spans="1:5" ht="14.25">
      <c r="A931" s="321">
        <v>1393</v>
      </c>
      <c r="B931" s="321">
        <v>36101</v>
      </c>
      <c r="C931" s="322" t="s">
        <v>635</v>
      </c>
      <c r="D931" s="322" t="s">
        <v>1485</v>
      </c>
      <c r="E931" s="323">
        <v>22.5</v>
      </c>
    </row>
    <row r="932" spans="1:5" ht="14.25">
      <c r="A932" s="321">
        <v>1354</v>
      </c>
      <c r="B932" s="321">
        <v>36301</v>
      </c>
      <c r="C932" s="322" t="s">
        <v>635</v>
      </c>
      <c r="D932" s="322" t="s">
        <v>1486</v>
      </c>
      <c r="E932" s="323">
        <v>22.4</v>
      </c>
    </row>
    <row r="933" spans="1:5" ht="14.25">
      <c r="A933" s="321">
        <v>1281</v>
      </c>
      <c r="B933" s="321">
        <v>6111</v>
      </c>
      <c r="C933" s="322" t="s">
        <v>635</v>
      </c>
      <c r="D933" s="322" t="s">
        <v>1487</v>
      </c>
      <c r="E933" s="323">
        <v>22.3</v>
      </c>
    </row>
    <row r="934" spans="1:5" ht="14.25">
      <c r="A934" s="321">
        <v>1285</v>
      </c>
      <c r="B934" s="321">
        <v>6140</v>
      </c>
      <c r="C934" s="322" t="s">
        <v>635</v>
      </c>
      <c r="D934" s="322" t="s">
        <v>1488</v>
      </c>
      <c r="E934" s="323">
        <v>22.3</v>
      </c>
    </row>
    <row r="935" spans="1:5" ht="14.25">
      <c r="A935" s="321">
        <v>1336</v>
      </c>
      <c r="B935" s="321">
        <v>28480</v>
      </c>
      <c r="C935" s="322" t="s">
        <v>635</v>
      </c>
      <c r="D935" s="322" t="s">
        <v>1489</v>
      </c>
      <c r="E935" s="323">
        <v>22.3</v>
      </c>
    </row>
    <row r="936" spans="1:5" ht="14.25">
      <c r="A936" s="321">
        <v>1323</v>
      </c>
      <c r="B936" s="321">
        <v>28300</v>
      </c>
      <c r="C936" s="322" t="s">
        <v>635</v>
      </c>
      <c r="D936" s="322" t="s">
        <v>1490</v>
      </c>
      <c r="E936" s="323">
        <v>22.3</v>
      </c>
    </row>
    <row r="937" spans="1:5" ht="14.25">
      <c r="A937" s="321">
        <v>1383</v>
      </c>
      <c r="B937" s="321">
        <v>6904</v>
      </c>
      <c r="C937" s="322" t="s">
        <v>635</v>
      </c>
      <c r="D937" s="322" t="s">
        <v>1491</v>
      </c>
      <c r="E937" s="323">
        <v>22.2</v>
      </c>
    </row>
    <row r="938" spans="1:5" ht="14.25">
      <c r="A938" s="321">
        <v>1384</v>
      </c>
      <c r="B938" s="321">
        <v>6905</v>
      </c>
      <c r="C938" s="322" t="s">
        <v>635</v>
      </c>
      <c r="D938" s="322" t="s">
        <v>1492</v>
      </c>
      <c r="E938" s="323">
        <v>22.1</v>
      </c>
    </row>
    <row r="939" spans="1:5" ht="14.25">
      <c r="A939" s="321">
        <v>1295</v>
      </c>
      <c r="B939" s="321">
        <v>6250</v>
      </c>
      <c r="C939" s="322" t="s">
        <v>635</v>
      </c>
      <c r="D939" s="322" t="s">
        <v>1493</v>
      </c>
      <c r="E939" s="323">
        <v>21.9</v>
      </c>
    </row>
    <row r="940" spans="1:5" ht="14.25">
      <c r="A940" s="321">
        <v>1289</v>
      </c>
      <c r="B940" s="321">
        <v>6202</v>
      </c>
      <c r="C940" s="322" t="s">
        <v>635</v>
      </c>
      <c r="D940" s="322" t="s">
        <v>1494</v>
      </c>
      <c r="E940" s="323">
        <v>21.8</v>
      </c>
    </row>
    <row r="941" spans="1:5" ht="14.25">
      <c r="A941" s="321">
        <v>1391</v>
      </c>
      <c r="B941" s="321">
        <v>36050</v>
      </c>
      <c r="C941" s="322" t="s">
        <v>635</v>
      </c>
      <c r="D941" s="322" t="s">
        <v>1495</v>
      </c>
      <c r="E941" s="323">
        <v>21.8</v>
      </c>
    </row>
    <row r="942" spans="1:5" ht="14.25">
      <c r="A942" s="321">
        <v>1414</v>
      </c>
      <c r="B942" s="321">
        <v>40102</v>
      </c>
      <c r="C942" s="322" t="s">
        <v>635</v>
      </c>
      <c r="D942" s="322" t="s">
        <v>1496</v>
      </c>
      <c r="E942" s="323">
        <v>21.8</v>
      </c>
    </row>
    <row r="943" spans="1:5" ht="14.25">
      <c r="A943" s="321">
        <v>1387</v>
      </c>
      <c r="B943" s="321">
        <v>34003</v>
      </c>
      <c r="C943" s="322" t="s">
        <v>635</v>
      </c>
      <c r="D943" s="322" t="s">
        <v>1497</v>
      </c>
      <c r="E943" s="323">
        <v>21.8</v>
      </c>
    </row>
    <row r="944" spans="1:5" ht="14.25">
      <c r="A944" s="321">
        <v>1304</v>
      </c>
      <c r="B944" s="321">
        <v>6522</v>
      </c>
      <c r="C944" s="322" t="s">
        <v>635</v>
      </c>
      <c r="D944" s="322" t="s">
        <v>1498</v>
      </c>
      <c r="E944" s="323">
        <v>21.8</v>
      </c>
    </row>
    <row r="945" spans="1:5" ht="14.25">
      <c r="A945" s="321">
        <v>1282</v>
      </c>
      <c r="B945" s="321">
        <v>6116</v>
      </c>
      <c r="C945" s="322" t="s">
        <v>635</v>
      </c>
      <c r="D945" s="322" t="s">
        <v>1499</v>
      </c>
      <c r="E945" s="323">
        <v>21.6</v>
      </c>
    </row>
    <row r="946" spans="1:5" ht="14.25">
      <c r="A946" s="321">
        <v>1375</v>
      </c>
      <c r="B946" s="321">
        <v>14004</v>
      </c>
      <c r="C946" s="322" t="s">
        <v>635</v>
      </c>
      <c r="D946" s="322" t="s">
        <v>1500</v>
      </c>
      <c r="E946" s="323">
        <v>21.6</v>
      </c>
    </row>
    <row r="947" spans="1:5" ht="14.25">
      <c r="A947" s="321">
        <v>1300</v>
      </c>
      <c r="B947" s="321">
        <v>6311</v>
      </c>
      <c r="C947" s="322" t="s">
        <v>635</v>
      </c>
      <c r="D947" s="322" t="s">
        <v>1501</v>
      </c>
      <c r="E947" s="323">
        <v>21.5</v>
      </c>
    </row>
    <row r="948" spans="1:5" ht="14.25">
      <c r="A948" s="321">
        <v>1392</v>
      </c>
      <c r="B948" s="321">
        <v>36100</v>
      </c>
      <c r="C948" s="322" t="s">
        <v>635</v>
      </c>
      <c r="D948" s="322" t="s">
        <v>1502</v>
      </c>
      <c r="E948" s="323">
        <v>21.5</v>
      </c>
    </row>
    <row r="949" spans="1:5" ht="14.25">
      <c r="A949" s="321">
        <v>1326</v>
      </c>
      <c r="B949" s="321">
        <v>28460</v>
      </c>
      <c r="C949" s="322" t="s">
        <v>635</v>
      </c>
      <c r="D949" s="322" t="s">
        <v>1503</v>
      </c>
      <c r="E949" s="323">
        <v>21.5</v>
      </c>
    </row>
    <row r="950" spans="1:5" ht="14.25">
      <c r="A950" s="321">
        <v>1340</v>
      </c>
      <c r="B950" s="321">
        <v>36008</v>
      </c>
      <c r="C950" s="322" t="s">
        <v>635</v>
      </c>
      <c r="D950" s="322" t="s">
        <v>1504</v>
      </c>
      <c r="E950" s="323">
        <v>21.5</v>
      </c>
    </row>
    <row r="951" spans="1:5" ht="14.25">
      <c r="A951" s="321">
        <v>1381</v>
      </c>
      <c r="B951" s="321">
        <v>6901</v>
      </c>
      <c r="C951" s="322" t="s">
        <v>635</v>
      </c>
      <c r="D951" s="322" t="s">
        <v>1505</v>
      </c>
      <c r="E951" s="323">
        <v>21.4</v>
      </c>
    </row>
    <row r="952" spans="1:5" ht="14.25">
      <c r="A952" s="321">
        <v>1278</v>
      </c>
      <c r="B952" s="321">
        <v>6102</v>
      </c>
      <c r="C952" s="322" t="s">
        <v>635</v>
      </c>
      <c r="D952" s="322" t="s">
        <v>1506</v>
      </c>
      <c r="E952" s="323">
        <v>21.3</v>
      </c>
    </row>
    <row r="953" spans="1:5" ht="14.25">
      <c r="A953" s="321">
        <v>1357</v>
      </c>
      <c r="B953" s="321">
        <v>36307</v>
      </c>
      <c r="C953" s="322" t="s">
        <v>635</v>
      </c>
      <c r="D953" s="322" t="s">
        <v>1507</v>
      </c>
      <c r="E953" s="323">
        <v>21.3</v>
      </c>
    </row>
    <row r="954" spans="1:5" ht="14.25">
      <c r="A954" s="321">
        <v>1417</v>
      </c>
      <c r="B954" s="321">
        <v>40108</v>
      </c>
      <c r="C954" s="322" t="s">
        <v>635</v>
      </c>
      <c r="D954" s="322" t="s">
        <v>1508</v>
      </c>
      <c r="E954" s="323">
        <v>21.3</v>
      </c>
    </row>
    <row r="955" spans="1:5" ht="14.25">
      <c r="A955" s="321">
        <v>1403</v>
      </c>
      <c r="B955" s="321">
        <v>36703</v>
      </c>
      <c r="C955" s="322" t="s">
        <v>635</v>
      </c>
      <c r="D955" s="322" t="s">
        <v>1509</v>
      </c>
      <c r="E955" s="323">
        <v>21.3</v>
      </c>
    </row>
    <row r="956" spans="1:5" ht="14.25">
      <c r="A956" s="321">
        <v>1312</v>
      </c>
      <c r="B956" s="321">
        <v>6583</v>
      </c>
      <c r="C956" s="322" t="s">
        <v>635</v>
      </c>
      <c r="D956" s="322" t="s">
        <v>1510</v>
      </c>
      <c r="E956" s="323">
        <v>21.3</v>
      </c>
    </row>
    <row r="957" spans="1:5" ht="14.25">
      <c r="A957" s="321">
        <v>1299</v>
      </c>
      <c r="B957" s="321">
        <v>6270</v>
      </c>
      <c r="C957" s="322" t="s">
        <v>635</v>
      </c>
      <c r="D957" s="322" t="s">
        <v>1511</v>
      </c>
      <c r="E957" s="323">
        <v>21.2</v>
      </c>
    </row>
    <row r="958" spans="1:5" ht="14.25">
      <c r="A958" s="321">
        <v>1322</v>
      </c>
      <c r="B958" s="321">
        <v>28204</v>
      </c>
      <c r="C958" s="322" t="s">
        <v>635</v>
      </c>
      <c r="D958" s="322" t="s">
        <v>1512</v>
      </c>
      <c r="E958" s="323">
        <v>21.2</v>
      </c>
    </row>
    <row r="959" spans="1:5" ht="14.25">
      <c r="A959" s="321">
        <v>1321</v>
      </c>
      <c r="B959" s="321">
        <v>28201</v>
      </c>
      <c r="C959" s="322" t="s">
        <v>635</v>
      </c>
      <c r="D959" s="322" t="s">
        <v>1513</v>
      </c>
      <c r="E959" s="323">
        <v>21.2</v>
      </c>
    </row>
    <row r="960" spans="1:5" ht="14.25">
      <c r="A960" s="321">
        <v>1339</v>
      </c>
      <c r="B960" s="321">
        <v>36007</v>
      </c>
      <c r="C960" s="322" t="s">
        <v>635</v>
      </c>
      <c r="D960" s="322" t="s">
        <v>1514</v>
      </c>
      <c r="E960" s="323">
        <v>21.2</v>
      </c>
    </row>
    <row r="961" spans="1:5" ht="14.25">
      <c r="A961" s="321">
        <v>1348</v>
      </c>
      <c r="B961" s="321">
        <v>36029</v>
      </c>
      <c r="C961" s="322" t="s">
        <v>635</v>
      </c>
      <c r="D961" s="322" t="s">
        <v>1515</v>
      </c>
      <c r="E961" s="323">
        <v>21.1</v>
      </c>
    </row>
    <row r="962" spans="1:5" ht="14.25">
      <c r="A962" s="321">
        <v>1415</v>
      </c>
      <c r="B962" s="321">
        <v>40104</v>
      </c>
      <c r="C962" s="322" t="s">
        <v>635</v>
      </c>
      <c r="D962" s="322" t="s">
        <v>1516</v>
      </c>
      <c r="E962" s="323">
        <v>21</v>
      </c>
    </row>
    <row r="963" spans="1:5" ht="14.25">
      <c r="A963" s="321">
        <v>1286</v>
      </c>
      <c r="B963" s="321">
        <v>6150</v>
      </c>
      <c r="C963" s="322" t="s">
        <v>635</v>
      </c>
      <c r="D963" s="322" t="s">
        <v>1517</v>
      </c>
      <c r="E963" s="323">
        <v>20.9</v>
      </c>
    </row>
    <row r="964" spans="1:5" ht="14.25">
      <c r="A964" s="321">
        <v>1330</v>
      </c>
      <c r="B964" s="321">
        <v>28473</v>
      </c>
      <c r="C964" s="322" t="s">
        <v>635</v>
      </c>
      <c r="D964" s="322" t="s">
        <v>1518</v>
      </c>
      <c r="E964" s="323">
        <v>20.9</v>
      </c>
    </row>
    <row r="965" spans="1:5" ht="14.25">
      <c r="A965" s="321">
        <v>1389</v>
      </c>
      <c r="B965" s="321">
        <v>36001</v>
      </c>
      <c r="C965" s="322" t="s">
        <v>635</v>
      </c>
      <c r="D965" s="322" t="s">
        <v>1519</v>
      </c>
      <c r="E965" s="323">
        <v>20.9</v>
      </c>
    </row>
    <row r="966" spans="1:5" ht="14.25">
      <c r="A966" s="321">
        <v>1316</v>
      </c>
      <c r="B966" s="321">
        <v>28003</v>
      </c>
      <c r="C966" s="322" t="s">
        <v>635</v>
      </c>
      <c r="D966" s="322" t="s">
        <v>1520</v>
      </c>
      <c r="E966" s="323">
        <v>20.8</v>
      </c>
    </row>
    <row r="967" spans="1:5" ht="14.25">
      <c r="A967" s="321">
        <v>1374</v>
      </c>
      <c r="B967" s="321">
        <v>14002</v>
      </c>
      <c r="C967" s="322" t="s">
        <v>635</v>
      </c>
      <c r="D967" s="322" t="s">
        <v>1521</v>
      </c>
      <c r="E967" s="323">
        <v>20.7</v>
      </c>
    </row>
    <row r="968" spans="1:5" ht="14.25">
      <c r="A968" s="321">
        <v>1310</v>
      </c>
      <c r="B968" s="321">
        <v>6560</v>
      </c>
      <c r="C968" s="322" t="s">
        <v>635</v>
      </c>
      <c r="D968" s="322" t="s">
        <v>1522</v>
      </c>
      <c r="E968" s="323">
        <v>20.7</v>
      </c>
    </row>
    <row r="969" spans="1:5" ht="14.25">
      <c r="A969" s="321">
        <v>1303</v>
      </c>
      <c r="B969" s="321">
        <v>6521</v>
      </c>
      <c r="C969" s="322" t="s">
        <v>635</v>
      </c>
      <c r="D969" s="322" t="s">
        <v>1523</v>
      </c>
      <c r="E969" s="323">
        <v>20.7</v>
      </c>
    </row>
    <row r="970" spans="1:5" ht="14.25">
      <c r="A970" s="321">
        <v>1385</v>
      </c>
      <c r="B970" s="321">
        <v>21800</v>
      </c>
      <c r="C970" s="322" t="s">
        <v>635</v>
      </c>
      <c r="D970" s="322" t="s">
        <v>1524</v>
      </c>
      <c r="E970" s="323">
        <v>20.6</v>
      </c>
    </row>
    <row r="971" spans="1:5" ht="14.25">
      <c r="A971" s="321">
        <v>1421</v>
      </c>
      <c r="B971" s="321">
        <v>40119</v>
      </c>
      <c r="C971" s="322" t="s">
        <v>635</v>
      </c>
      <c r="D971" s="322" t="s">
        <v>1525</v>
      </c>
      <c r="E971" s="323">
        <v>20.6</v>
      </c>
    </row>
    <row r="972" spans="1:5" ht="14.25">
      <c r="A972" s="321">
        <v>1305</v>
      </c>
      <c r="B972" s="321">
        <v>6530</v>
      </c>
      <c r="C972" s="322" t="s">
        <v>635</v>
      </c>
      <c r="D972" s="322" t="s">
        <v>1526</v>
      </c>
      <c r="E972" s="323">
        <v>20.6</v>
      </c>
    </row>
    <row r="973" spans="1:5" ht="14.25">
      <c r="A973" s="321">
        <v>1292</v>
      </c>
      <c r="B973" s="321">
        <v>6212</v>
      </c>
      <c r="C973" s="322" t="s">
        <v>635</v>
      </c>
      <c r="D973" s="322" t="s">
        <v>1527</v>
      </c>
      <c r="E973" s="323">
        <v>20.4</v>
      </c>
    </row>
    <row r="974" spans="1:5" ht="14.25">
      <c r="A974" s="321">
        <v>1276</v>
      </c>
      <c r="B974" s="321">
        <v>6002</v>
      </c>
      <c r="C974" s="322" t="s">
        <v>635</v>
      </c>
      <c r="D974" s="322" t="s">
        <v>1528</v>
      </c>
      <c r="E974" s="323">
        <v>20.4</v>
      </c>
    </row>
    <row r="975" spans="1:5" ht="14.25">
      <c r="A975" s="321">
        <v>1386</v>
      </c>
      <c r="B975" s="321">
        <v>34001</v>
      </c>
      <c r="C975" s="322" t="s">
        <v>635</v>
      </c>
      <c r="D975" s="322" t="s">
        <v>1529</v>
      </c>
      <c r="E975" s="323">
        <v>20.4</v>
      </c>
    </row>
    <row r="976" spans="1:5" ht="14.25">
      <c r="A976" s="321">
        <v>1346</v>
      </c>
      <c r="B976" s="321">
        <v>36023</v>
      </c>
      <c r="C976" s="322" t="s">
        <v>635</v>
      </c>
      <c r="D976" s="322" t="s">
        <v>1530</v>
      </c>
      <c r="E976" s="323">
        <v>20.4</v>
      </c>
    </row>
    <row r="977" spans="1:5" ht="14.25">
      <c r="A977" s="321">
        <v>1404</v>
      </c>
      <c r="B977" s="321">
        <v>36800</v>
      </c>
      <c r="C977" s="322" t="s">
        <v>635</v>
      </c>
      <c r="D977" s="322" t="s">
        <v>1531</v>
      </c>
      <c r="E977" s="323">
        <v>20.2</v>
      </c>
    </row>
    <row r="978" spans="1:5" ht="14.25">
      <c r="A978" s="321">
        <v>1297</v>
      </c>
      <c r="B978" s="321">
        <v>6254</v>
      </c>
      <c r="C978" s="322" t="s">
        <v>635</v>
      </c>
      <c r="D978" s="322" t="s">
        <v>1532</v>
      </c>
      <c r="E978" s="323">
        <v>20.2</v>
      </c>
    </row>
    <row r="979" spans="1:5" ht="14.25">
      <c r="A979" s="321">
        <v>1358</v>
      </c>
      <c r="B979" s="321">
        <v>36310</v>
      </c>
      <c r="C979" s="322" t="s">
        <v>635</v>
      </c>
      <c r="D979" s="322" t="s">
        <v>1533</v>
      </c>
      <c r="E979" s="323">
        <v>20.2</v>
      </c>
    </row>
    <row r="980" spans="1:5" ht="14.25">
      <c r="A980" s="321">
        <v>1331</v>
      </c>
      <c r="B980" s="321">
        <v>28474</v>
      </c>
      <c r="C980" s="322" t="s">
        <v>635</v>
      </c>
      <c r="D980" s="322" t="s">
        <v>1534</v>
      </c>
      <c r="E980" s="323">
        <v>20.2</v>
      </c>
    </row>
    <row r="981" spans="1:5" ht="14.25">
      <c r="A981" s="321">
        <v>1319</v>
      </c>
      <c r="B981" s="321">
        <v>28102</v>
      </c>
      <c r="C981" s="322" t="s">
        <v>635</v>
      </c>
      <c r="D981" s="322" t="s">
        <v>1535</v>
      </c>
      <c r="E981" s="323">
        <v>20.2</v>
      </c>
    </row>
    <row r="982" spans="1:5" ht="14.25">
      <c r="A982" s="321">
        <v>1341</v>
      </c>
      <c r="B982" s="321">
        <v>36016</v>
      </c>
      <c r="C982" s="322" t="s">
        <v>635</v>
      </c>
      <c r="D982" s="322" t="s">
        <v>1536</v>
      </c>
      <c r="E982" s="323">
        <v>20.2</v>
      </c>
    </row>
    <row r="983" spans="1:5" ht="14.25">
      <c r="A983" s="321">
        <v>1294</v>
      </c>
      <c r="B983" s="321">
        <v>6240</v>
      </c>
      <c r="C983" s="322" t="s">
        <v>635</v>
      </c>
      <c r="D983" s="322" t="s">
        <v>1537</v>
      </c>
      <c r="E983" s="323">
        <v>20.1</v>
      </c>
    </row>
    <row r="984" spans="1:5" ht="14.25">
      <c r="A984" s="321">
        <v>1365</v>
      </c>
      <c r="B984" s="321">
        <v>21502</v>
      </c>
      <c r="C984" s="322" t="s">
        <v>635</v>
      </c>
      <c r="D984" s="322" t="s">
        <v>1538</v>
      </c>
      <c r="E984" s="323">
        <v>20</v>
      </c>
    </row>
    <row r="985" spans="1:5" ht="14.25">
      <c r="A985" s="321">
        <v>1296</v>
      </c>
      <c r="B985" s="321">
        <v>6252</v>
      </c>
      <c r="C985" s="322" t="s">
        <v>635</v>
      </c>
      <c r="D985" s="322" t="s">
        <v>1539</v>
      </c>
      <c r="E985" s="323">
        <v>20</v>
      </c>
    </row>
    <row r="986" spans="1:5" ht="14.25">
      <c r="A986" s="321">
        <v>1338</v>
      </c>
      <c r="B986" s="321">
        <v>36003</v>
      </c>
      <c r="C986" s="322" t="s">
        <v>635</v>
      </c>
      <c r="D986" s="322" t="s">
        <v>1540</v>
      </c>
      <c r="E986" s="323">
        <v>20</v>
      </c>
    </row>
    <row r="987" spans="1:5" ht="14.25">
      <c r="A987" s="321">
        <v>1290</v>
      </c>
      <c r="B987" s="321">
        <v>6204</v>
      </c>
      <c r="C987" s="322" t="s">
        <v>635</v>
      </c>
      <c r="D987" s="322" t="s">
        <v>1541</v>
      </c>
      <c r="E987" s="323">
        <v>19.9</v>
      </c>
    </row>
    <row r="988" spans="1:5" ht="14.25">
      <c r="A988" s="321">
        <v>1317</v>
      </c>
      <c r="B988" s="321">
        <v>28004</v>
      </c>
      <c r="C988" s="322" t="s">
        <v>635</v>
      </c>
      <c r="D988" s="322" t="s">
        <v>1542</v>
      </c>
      <c r="E988" s="323">
        <v>19.9</v>
      </c>
    </row>
    <row r="989" spans="1:5" ht="14.25">
      <c r="A989" s="321">
        <v>1334</v>
      </c>
      <c r="B989" s="321">
        <v>28477</v>
      </c>
      <c r="C989" s="322" t="s">
        <v>635</v>
      </c>
      <c r="D989" s="322" t="s">
        <v>1543</v>
      </c>
      <c r="E989" s="323">
        <v>19.9</v>
      </c>
    </row>
    <row r="990" spans="1:5" ht="14.25">
      <c r="A990" s="321">
        <v>1356</v>
      </c>
      <c r="B990" s="321">
        <v>36305</v>
      </c>
      <c r="C990" s="322" t="s">
        <v>635</v>
      </c>
      <c r="D990" s="322" t="s">
        <v>1544</v>
      </c>
      <c r="E990" s="323">
        <v>19.8</v>
      </c>
    </row>
    <row r="991" spans="1:5" ht="14.25">
      <c r="A991" s="321">
        <v>1318</v>
      </c>
      <c r="B991" s="321">
        <v>28100</v>
      </c>
      <c r="C991" s="322" t="s">
        <v>635</v>
      </c>
      <c r="D991" s="322" t="s">
        <v>1545</v>
      </c>
      <c r="E991" s="323">
        <v>19.8</v>
      </c>
    </row>
    <row r="992" spans="1:5" ht="14.25">
      <c r="A992" s="321">
        <v>1313</v>
      </c>
      <c r="B992" s="321">
        <v>6590</v>
      </c>
      <c r="C992" s="322" t="s">
        <v>635</v>
      </c>
      <c r="D992" s="322" t="s">
        <v>1546</v>
      </c>
      <c r="E992" s="323">
        <v>19.8</v>
      </c>
    </row>
    <row r="993" spans="1:5" ht="14.25">
      <c r="A993" s="321">
        <v>1343</v>
      </c>
      <c r="B993" s="321">
        <v>36019</v>
      </c>
      <c r="C993" s="322" t="s">
        <v>635</v>
      </c>
      <c r="D993" s="322" t="s">
        <v>1547</v>
      </c>
      <c r="E993" s="323">
        <v>19.7</v>
      </c>
    </row>
    <row r="994" spans="1:5" ht="14.25">
      <c r="A994" s="321">
        <v>1367</v>
      </c>
      <c r="B994" s="321">
        <v>21505</v>
      </c>
      <c r="C994" s="322" t="s">
        <v>635</v>
      </c>
      <c r="D994" s="322" t="s">
        <v>1548</v>
      </c>
      <c r="E994" s="323">
        <v>19.6</v>
      </c>
    </row>
    <row r="995" spans="1:5" ht="14.25">
      <c r="A995" s="321">
        <v>1390</v>
      </c>
      <c r="B995" s="321">
        <v>36014</v>
      </c>
      <c r="C995" s="322" t="s">
        <v>635</v>
      </c>
      <c r="D995" s="322" t="s">
        <v>1549</v>
      </c>
      <c r="E995" s="323">
        <v>19.6</v>
      </c>
    </row>
    <row r="996" spans="1:5" ht="14.25">
      <c r="A996" s="321">
        <v>1435</v>
      </c>
      <c r="B996" s="321">
        <v>40600</v>
      </c>
      <c r="C996" s="322" t="s">
        <v>635</v>
      </c>
      <c r="D996" s="322" t="s">
        <v>1550</v>
      </c>
      <c r="E996" s="323">
        <v>19.5</v>
      </c>
    </row>
    <row r="997" spans="1:5" ht="14.25">
      <c r="A997" s="321">
        <v>1302</v>
      </c>
      <c r="B997" s="321">
        <v>6513</v>
      </c>
      <c r="C997" s="322" t="s">
        <v>635</v>
      </c>
      <c r="D997" s="322" t="s">
        <v>1551</v>
      </c>
      <c r="E997" s="323">
        <v>19.5</v>
      </c>
    </row>
    <row r="998" spans="1:5" ht="14.25">
      <c r="A998" s="321">
        <v>1279</v>
      </c>
      <c r="B998" s="321">
        <v>6103</v>
      </c>
      <c r="C998" s="322" t="s">
        <v>635</v>
      </c>
      <c r="D998" s="322" t="s">
        <v>1552</v>
      </c>
      <c r="E998" s="323">
        <v>19.4</v>
      </c>
    </row>
    <row r="999" spans="1:5" ht="14.25">
      <c r="A999" s="321">
        <v>1394</v>
      </c>
      <c r="B999" s="321">
        <v>36201</v>
      </c>
      <c r="C999" s="322" t="s">
        <v>635</v>
      </c>
      <c r="D999" s="322" t="s">
        <v>1553</v>
      </c>
      <c r="E999" s="323">
        <v>19.4</v>
      </c>
    </row>
    <row r="1000" spans="1:5" ht="14.25">
      <c r="A1000" s="321">
        <v>1347</v>
      </c>
      <c r="B1000" s="321">
        <v>36024</v>
      </c>
      <c r="C1000" s="322" t="s">
        <v>635</v>
      </c>
      <c r="D1000" s="322" t="s">
        <v>1554</v>
      </c>
      <c r="E1000" s="323">
        <v>19.3</v>
      </c>
    </row>
    <row r="1001" spans="1:5" ht="14.25">
      <c r="A1001" s="321">
        <v>1288</v>
      </c>
      <c r="B1001" s="321">
        <v>6201</v>
      </c>
      <c r="C1001" s="322" t="s">
        <v>635</v>
      </c>
      <c r="D1001" s="322" t="s">
        <v>1555</v>
      </c>
      <c r="E1001" s="323">
        <v>19.2</v>
      </c>
    </row>
    <row r="1002" spans="1:5" ht="14.25">
      <c r="A1002" s="321">
        <v>1350</v>
      </c>
      <c r="B1002" s="321">
        <v>36038</v>
      </c>
      <c r="C1002" s="322" t="s">
        <v>635</v>
      </c>
      <c r="D1002" s="322" t="s">
        <v>1556</v>
      </c>
      <c r="E1002" s="323">
        <v>19.1</v>
      </c>
    </row>
    <row r="1003" spans="1:5" ht="14.25">
      <c r="A1003" s="321">
        <v>1311</v>
      </c>
      <c r="B1003" s="321">
        <v>6580</v>
      </c>
      <c r="C1003" s="322" t="s">
        <v>635</v>
      </c>
      <c r="D1003" s="322" t="s">
        <v>1557</v>
      </c>
      <c r="E1003" s="323">
        <v>19.1</v>
      </c>
    </row>
    <row r="1004" spans="1:5" ht="14.25">
      <c r="A1004" s="321">
        <v>1284</v>
      </c>
      <c r="B1004" s="321">
        <v>6130</v>
      </c>
      <c r="C1004" s="322" t="s">
        <v>635</v>
      </c>
      <c r="D1004" s="322" t="s">
        <v>1558</v>
      </c>
      <c r="E1004" s="323">
        <v>19</v>
      </c>
    </row>
    <row r="1005" spans="1:5" ht="14.25">
      <c r="A1005" s="321">
        <v>1418</v>
      </c>
      <c r="B1005" s="321">
        <v>40110</v>
      </c>
      <c r="C1005" s="322" t="s">
        <v>635</v>
      </c>
      <c r="D1005" s="322" t="s">
        <v>1559</v>
      </c>
      <c r="E1005" s="323">
        <v>19</v>
      </c>
    </row>
    <row r="1006" spans="1:5" ht="14.25">
      <c r="A1006" s="321">
        <v>1400</v>
      </c>
      <c r="B1006" s="321">
        <v>36600</v>
      </c>
      <c r="C1006" s="322" t="s">
        <v>635</v>
      </c>
      <c r="D1006" s="322" t="s">
        <v>1560</v>
      </c>
      <c r="E1006" s="323">
        <v>18.9</v>
      </c>
    </row>
    <row r="1007" spans="1:5" ht="14.25">
      <c r="A1007" s="321">
        <v>1314</v>
      </c>
      <c r="B1007" s="321">
        <v>28001</v>
      </c>
      <c r="C1007" s="322" t="s">
        <v>635</v>
      </c>
      <c r="D1007" s="322" t="s">
        <v>1561</v>
      </c>
      <c r="E1007" s="323">
        <v>18.9</v>
      </c>
    </row>
    <row r="1008" spans="1:5" ht="14.25">
      <c r="A1008" s="321">
        <v>1329</v>
      </c>
      <c r="B1008" s="321">
        <v>28472</v>
      </c>
      <c r="C1008" s="322" t="s">
        <v>635</v>
      </c>
      <c r="D1008" s="322" t="s">
        <v>1562</v>
      </c>
      <c r="E1008" s="323">
        <v>18.9</v>
      </c>
    </row>
    <row r="1009" spans="1:5" ht="14.25">
      <c r="A1009" s="321">
        <v>1380</v>
      </c>
      <c r="B1009" s="321">
        <v>6900</v>
      </c>
      <c r="C1009" s="322" t="s">
        <v>635</v>
      </c>
      <c r="D1009" s="322" t="s">
        <v>1563</v>
      </c>
      <c r="E1009" s="323">
        <v>18.8</v>
      </c>
    </row>
    <row r="1010" spans="1:5" ht="14.25">
      <c r="A1010" s="321">
        <v>1419</v>
      </c>
      <c r="B1010" s="321">
        <v>40111</v>
      </c>
      <c r="C1010" s="322" t="s">
        <v>635</v>
      </c>
      <c r="D1010" s="322" t="s">
        <v>1564</v>
      </c>
      <c r="E1010" s="323">
        <v>18.8</v>
      </c>
    </row>
    <row r="1011" spans="1:5" ht="14.25">
      <c r="A1011" s="321">
        <v>1332</v>
      </c>
      <c r="B1011" s="321">
        <v>28475</v>
      </c>
      <c r="C1011" s="322" t="s">
        <v>635</v>
      </c>
      <c r="D1011" s="322" t="s">
        <v>1565</v>
      </c>
      <c r="E1011" s="323">
        <v>18.8</v>
      </c>
    </row>
    <row r="1012" spans="1:5" ht="14.25">
      <c r="A1012" s="321">
        <v>1395</v>
      </c>
      <c r="B1012" s="321">
        <v>36203</v>
      </c>
      <c r="C1012" s="322" t="s">
        <v>635</v>
      </c>
      <c r="D1012" s="322" t="s">
        <v>1566</v>
      </c>
      <c r="E1012" s="323">
        <v>18.7</v>
      </c>
    </row>
    <row r="1013" spans="1:5" ht="14.25">
      <c r="A1013" s="321">
        <v>1423</v>
      </c>
      <c r="B1013" s="321">
        <v>40121</v>
      </c>
      <c r="C1013" s="322" t="s">
        <v>635</v>
      </c>
      <c r="D1013" s="322" t="s">
        <v>1567</v>
      </c>
      <c r="E1013" s="323">
        <v>18.7</v>
      </c>
    </row>
    <row r="1014" spans="1:5" ht="14.25">
      <c r="A1014" s="321">
        <v>1308</v>
      </c>
      <c r="B1014" s="321">
        <v>6540</v>
      </c>
      <c r="C1014" s="322" t="s">
        <v>635</v>
      </c>
      <c r="D1014" s="322" t="s">
        <v>1568</v>
      </c>
      <c r="E1014" s="323">
        <v>18.7</v>
      </c>
    </row>
    <row r="1015" spans="1:5" ht="14.25">
      <c r="A1015" s="321">
        <v>1344</v>
      </c>
      <c r="B1015" s="321">
        <v>36020</v>
      </c>
      <c r="C1015" s="322" t="s">
        <v>635</v>
      </c>
      <c r="D1015" s="322" t="s">
        <v>1569</v>
      </c>
      <c r="E1015" s="323">
        <v>18.6</v>
      </c>
    </row>
    <row r="1016" spans="1:5" ht="14.25">
      <c r="A1016" s="321">
        <v>1408</v>
      </c>
      <c r="B1016" s="321">
        <v>40052</v>
      </c>
      <c r="C1016" s="322" t="s">
        <v>635</v>
      </c>
      <c r="D1016" s="322" t="s">
        <v>1570</v>
      </c>
      <c r="E1016" s="323">
        <v>18.5</v>
      </c>
    </row>
    <row r="1017" spans="1:5" ht="14.25">
      <c r="A1017" s="321">
        <v>1283</v>
      </c>
      <c r="B1017" s="321">
        <v>6122</v>
      </c>
      <c r="C1017" s="322" t="s">
        <v>635</v>
      </c>
      <c r="D1017" s="322" t="s">
        <v>1571</v>
      </c>
      <c r="E1017" s="323">
        <v>18.4</v>
      </c>
    </row>
    <row r="1018" spans="1:5" ht="14.25">
      <c r="A1018" s="321">
        <v>1345</v>
      </c>
      <c r="B1018" s="321">
        <v>36022</v>
      </c>
      <c r="C1018" s="322" t="s">
        <v>635</v>
      </c>
      <c r="D1018" s="322" t="s">
        <v>1572</v>
      </c>
      <c r="E1018" s="323">
        <v>18.4</v>
      </c>
    </row>
    <row r="1019" spans="1:5" ht="14.25">
      <c r="A1019" s="321">
        <v>1366</v>
      </c>
      <c r="B1019" s="321">
        <v>21504</v>
      </c>
      <c r="C1019" s="322" t="s">
        <v>635</v>
      </c>
      <c r="D1019" s="322" t="s">
        <v>1573</v>
      </c>
      <c r="E1019" s="323">
        <v>18.3</v>
      </c>
    </row>
    <row r="1020" spans="1:5" ht="14.25">
      <c r="A1020" s="321">
        <v>1420</v>
      </c>
      <c r="B1020" s="321">
        <v>40115</v>
      </c>
      <c r="C1020" s="322" t="s">
        <v>635</v>
      </c>
      <c r="D1020" s="322" t="s">
        <v>1574</v>
      </c>
      <c r="E1020" s="323">
        <v>18.3</v>
      </c>
    </row>
    <row r="1021" spans="1:5" ht="14.25">
      <c r="A1021" s="321">
        <v>1360</v>
      </c>
      <c r="B1021" s="321">
        <v>21003</v>
      </c>
      <c r="C1021" s="322" t="s">
        <v>635</v>
      </c>
      <c r="D1021" s="322" t="s">
        <v>1575</v>
      </c>
      <c r="E1021" s="323">
        <v>18.3</v>
      </c>
    </row>
    <row r="1022" spans="1:5" ht="14.25">
      <c r="A1022" s="321">
        <v>1301</v>
      </c>
      <c r="B1022" s="321">
        <v>6510</v>
      </c>
      <c r="C1022" s="322" t="s">
        <v>635</v>
      </c>
      <c r="D1022" s="322" t="s">
        <v>1576</v>
      </c>
      <c r="E1022" s="323">
        <v>18.3</v>
      </c>
    </row>
    <row r="1023" spans="1:5" ht="14.25">
      <c r="A1023" s="321">
        <v>1361</v>
      </c>
      <c r="B1023" s="321">
        <v>21004</v>
      </c>
      <c r="C1023" s="322" t="s">
        <v>635</v>
      </c>
      <c r="D1023" s="322" t="s">
        <v>1577</v>
      </c>
      <c r="E1023" s="323">
        <v>18.1</v>
      </c>
    </row>
    <row r="1024" spans="1:5" ht="14.25">
      <c r="A1024" s="321">
        <v>1362</v>
      </c>
      <c r="B1024" s="321">
        <v>21005</v>
      </c>
      <c r="C1024" s="322" t="s">
        <v>635</v>
      </c>
      <c r="D1024" s="322" t="s">
        <v>1578</v>
      </c>
      <c r="E1024" s="323">
        <v>18.1</v>
      </c>
    </row>
    <row r="1025" spans="1:5" ht="14.25">
      <c r="A1025" s="321">
        <v>1349</v>
      </c>
      <c r="B1025" s="321">
        <v>36037</v>
      </c>
      <c r="C1025" s="322" t="s">
        <v>635</v>
      </c>
      <c r="D1025" s="322" t="s">
        <v>1579</v>
      </c>
      <c r="E1025" s="323">
        <v>18.1</v>
      </c>
    </row>
    <row r="1026" spans="1:5" ht="14.25">
      <c r="A1026" s="321">
        <v>1368</v>
      </c>
      <c r="B1026" s="321">
        <v>21514</v>
      </c>
      <c r="C1026" s="322" t="s">
        <v>635</v>
      </c>
      <c r="D1026" s="322" t="s">
        <v>1580</v>
      </c>
      <c r="E1026" s="323">
        <v>18</v>
      </c>
    </row>
    <row r="1027" spans="1:5" ht="14.25">
      <c r="A1027" s="321">
        <v>1363</v>
      </c>
      <c r="B1027" s="321">
        <v>21006</v>
      </c>
      <c r="C1027" s="322" t="s">
        <v>635</v>
      </c>
      <c r="D1027" s="322" t="s">
        <v>1581</v>
      </c>
      <c r="E1027" s="323">
        <v>18</v>
      </c>
    </row>
    <row r="1028" spans="1:5" ht="14.25">
      <c r="A1028" s="321">
        <v>1324</v>
      </c>
      <c r="B1028" s="321">
        <v>28302</v>
      </c>
      <c r="C1028" s="322" t="s">
        <v>635</v>
      </c>
      <c r="D1028" s="322" t="s">
        <v>1582</v>
      </c>
      <c r="E1028" s="323">
        <v>18</v>
      </c>
    </row>
    <row r="1029" spans="1:5" ht="14.25">
      <c r="A1029" s="321">
        <v>1325</v>
      </c>
      <c r="B1029" s="321">
        <v>28400</v>
      </c>
      <c r="C1029" s="322" t="s">
        <v>635</v>
      </c>
      <c r="D1029" s="322" t="s">
        <v>1583</v>
      </c>
      <c r="E1029" s="323">
        <v>18</v>
      </c>
    </row>
    <row r="1030" spans="1:5" ht="14.25">
      <c r="A1030" s="321">
        <v>1397</v>
      </c>
      <c r="B1030" s="321">
        <v>36206</v>
      </c>
      <c r="C1030" s="322" t="s">
        <v>635</v>
      </c>
      <c r="D1030" s="322" t="s">
        <v>1584</v>
      </c>
      <c r="E1030" s="323">
        <v>17.9</v>
      </c>
    </row>
    <row r="1031" spans="1:5" ht="14.25">
      <c r="A1031" s="321">
        <v>1388</v>
      </c>
      <c r="B1031" s="321">
        <v>36000</v>
      </c>
      <c r="C1031" s="322" t="s">
        <v>635</v>
      </c>
      <c r="D1031" s="322" t="s">
        <v>1585</v>
      </c>
      <c r="E1031" s="323">
        <v>17.8</v>
      </c>
    </row>
    <row r="1032" spans="1:5" ht="14.25">
      <c r="A1032" s="321">
        <v>1370</v>
      </c>
      <c r="B1032" s="321">
        <v>21516</v>
      </c>
      <c r="C1032" s="322" t="s">
        <v>635</v>
      </c>
      <c r="D1032" s="322" t="s">
        <v>1586</v>
      </c>
      <c r="E1032" s="323">
        <v>17.6</v>
      </c>
    </row>
    <row r="1033" spans="1:5" ht="14.25">
      <c r="A1033" s="321">
        <v>1369</v>
      </c>
      <c r="B1033" s="321">
        <v>21515</v>
      </c>
      <c r="C1033" s="322" t="s">
        <v>635</v>
      </c>
      <c r="D1033" s="322" t="s">
        <v>1587</v>
      </c>
      <c r="E1033" s="323">
        <v>17.5</v>
      </c>
    </row>
    <row r="1034" spans="1:5" ht="14.25">
      <c r="A1034" s="321">
        <v>1396</v>
      </c>
      <c r="B1034" s="321">
        <v>36204</v>
      </c>
      <c r="C1034" s="322" t="s">
        <v>635</v>
      </c>
      <c r="D1034" s="322" t="s">
        <v>1588</v>
      </c>
      <c r="E1034" s="323">
        <v>17.4</v>
      </c>
    </row>
    <row r="1035" spans="1:5" ht="14.25">
      <c r="A1035" s="321">
        <v>1429</v>
      </c>
      <c r="B1035" s="321">
        <v>40304</v>
      </c>
      <c r="C1035" s="322" t="s">
        <v>635</v>
      </c>
      <c r="D1035" s="322" t="s">
        <v>1589</v>
      </c>
      <c r="E1035" s="323">
        <v>17.4</v>
      </c>
    </row>
    <row r="1036" spans="1:5" ht="14.25">
      <c r="A1036" s="321">
        <v>1298</v>
      </c>
      <c r="B1036" s="321">
        <v>6256</v>
      </c>
      <c r="C1036" s="322" t="s">
        <v>635</v>
      </c>
      <c r="D1036" s="322" t="s">
        <v>1590</v>
      </c>
      <c r="E1036" s="323">
        <v>17.3</v>
      </c>
    </row>
    <row r="1037" spans="1:5" ht="14.25">
      <c r="A1037" s="321">
        <v>1436</v>
      </c>
      <c r="B1037" s="321">
        <v>40700</v>
      </c>
      <c r="C1037" s="322" t="s">
        <v>635</v>
      </c>
      <c r="D1037" s="322" t="s">
        <v>1591</v>
      </c>
      <c r="E1037" s="323">
        <v>17.3</v>
      </c>
    </row>
    <row r="1038" spans="1:5" ht="14.25">
      <c r="A1038" s="321">
        <v>1333</v>
      </c>
      <c r="B1038" s="321">
        <v>28476</v>
      </c>
      <c r="C1038" s="322" t="s">
        <v>635</v>
      </c>
      <c r="D1038" s="322" t="s">
        <v>1592</v>
      </c>
      <c r="E1038" s="323">
        <v>17.3</v>
      </c>
    </row>
    <row r="1039" spans="1:5" ht="14.25">
      <c r="A1039" s="321">
        <v>1412</v>
      </c>
      <c r="B1039" s="321">
        <v>40060</v>
      </c>
      <c r="C1039" s="322" t="s">
        <v>635</v>
      </c>
      <c r="D1039" s="322" t="s">
        <v>1593</v>
      </c>
      <c r="E1039" s="323">
        <v>17.1</v>
      </c>
    </row>
    <row r="1040" spans="1:5" ht="14.25">
      <c r="A1040" s="321">
        <v>1430</v>
      </c>
      <c r="B1040" s="321">
        <v>40402</v>
      </c>
      <c r="C1040" s="322" t="s">
        <v>635</v>
      </c>
      <c r="D1040" s="322" t="s">
        <v>1594</v>
      </c>
      <c r="E1040" s="323">
        <v>17.1</v>
      </c>
    </row>
    <row r="1041" spans="1:5" ht="14.25">
      <c r="A1041" s="321">
        <v>1425</v>
      </c>
      <c r="B1041" s="321">
        <v>40204</v>
      </c>
      <c r="C1041" s="322" t="s">
        <v>635</v>
      </c>
      <c r="D1041" s="322" t="s">
        <v>1595</v>
      </c>
      <c r="E1041" s="323">
        <v>17</v>
      </c>
    </row>
    <row r="1042" spans="1:5" ht="14.25">
      <c r="A1042" s="321">
        <v>1371</v>
      </c>
      <c r="B1042" s="321">
        <v>21517</v>
      </c>
      <c r="C1042" s="322" t="s">
        <v>635</v>
      </c>
      <c r="D1042" s="322" t="s">
        <v>1596</v>
      </c>
      <c r="E1042" s="323">
        <v>16.9</v>
      </c>
    </row>
    <row r="1043" spans="1:5" ht="14.25">
      <c r="A1043" s="321">
        <v>1424</v>
      </c>
      <c r="B1043" s="321">
        <v>40202</v>
      </c>
      <c r="C1043" s="322" t="s">
        <v>635</v>
      </c>
      <c r="D1043" s="322" t="s">
        <v>1597</v>
      </c>
      <c r="E1043" s="323">
        <v>16.8</v>
      </c>
    </row>
    <row r="1044" spans="1:5" ht="14.25">
      <c r="A1044" s="321">
        <v>1410</v>
      </c>
      <c r="B1044" s="321">
        <v>40055</v>
      </c>
      <c r="C1044" s="322" t="s">
        <v>635</v>
      </c>
      <c r="D1044" s="322" t="s">
        <v>1598</v>
      </c>
      <c r="E1044" s="323">
        <v>16.7</v>
      </c>
    </row>
    <row r="1045" spans="1:5" ht="14.25">
      <c r="A1045" s="321">
        <v>1306</v>
      </c>
      <c r="B1045" s="321">
        <v>6535</v>
      </c>
      <c r="C1045" s="322" t="s">
        <v>635</v>
      </c>
      <c r="D1045" s="322" t="s">
        <v>1599</v>
      </c>
      <c r="E1045" s="323">
        <v>16.7</v>
      </c>
    </row>
    <row r="1046" spans="1:5" ht="14.25">
      <c r="A1046" s="321">
        <v>1426</v>
      </c>
      <c r="B1046" s="321">
        <v>40205</v>
      </c>
      <c r="C1046" s="322" t="s">
        <v>635</v>
      </c>
      <c r="D1046" s="322" t="s">
        <v>1600</v>
      </c>
      <c r="E1046" s="323">
        <v>16.6</v>
      </c>
    </row>
    <row r="1047" spans="1:5" ht="14.25">
      <c r="A1047" s="321">
        <v>1411</v>
      </c>
      <c r="B1047" s="321">
        <v>40058</v>
      </c>
      <c r="C1047" s="322" t="s">
        <v>635</v>
      </c>
      <c r="D1047" s="322" t="s">
        <v>1601</v>
      </c>
      <c r="E1047" s="323">
        <v>16.5</v>
      </c>
    </row>
    <row r="1048" spans="1:5" ht="14.25">
      <c r="A1048" s="321">
        <v>1431</v>
      </c>
      <c r="B1048" s="321">
        <v>40404</v>
      </c>
      <c r="C1048" s="322" t="s">
        <v>635</v>
      </c>
      <c r="D1048" s="322" t="s">
        <v>1602</v>
      </c>
      <c r="E1048" s="323">
        <v>16.4</v>
      </c>
    </row>
    <row r="1049" spans="1:5" ht="14.25">
      <c r="A1049" s="321">
        <v>1373</v>
      </c>
      <c r="B1049" s="321">
        <v>21525</v>
      </c>
      <c r="C1049" s="322" t="s">
        <v>635</v>
      </c>
      <c r="D1049" s="322" t="s">
        <v>1603</v>
      </c>
      <c r="E1049" s="323">
        <v>16.3</v>
      </c>
    </row>
    <row r="1050" spans="1:5" ht="14.25">
      <c r="A1050" s="321">
        <v>1372</v>
      </c>
      <c r="B1050" s="321">
        <v>21521</v>
      </c>
      <c r="C1050" s="322" t="s">
        <v>635</v>
      </c>
      <c r="D1050" s="322" t="s">
        <v>1604</v>
      </c>
      <c r="E1050" s="323">
        <v>16.3</v>
      </c>
    </row>
    <row r="1051" spans="1:5" ht="14.25">
      <c r="A1051" s="321">
        <v>1422</v>
      </c>
      <c r="B1051" s="321">
        <v>40120</v>
      </c>
      <c r="C1051" s="322" t="s">
        <v>635</v>
      </c>
      <c r="D1051" s="322" t="s">
        <v>1605</v>
      </c>
      <c r="E1051" s="323">
        <v>16.3</v>
      </c>
    </row>
    <row r="1052" spans="1:5" ht="14.25">
      <c r="A1052" s="321">
        <v>1413</v>
      </c>
      <c r="B1052" s="321">
        <v>40062</v>
      </c>
      <c r="C1052" s="322" t="s">
        <v>635</v>
      </c>
      <c r="D1052" s="322" t="s">
        <v>1606</v>
      </c>
      <c r="E1052" s="323">
        <v>16.1</v>
      </c>
    </row>
    <row r="1053" spans="1:5" ht="14.25">
      <c r="A1053" s="321">
        <v>1433</v>
      </c>
      <c r="B1053" s="321">
        <v>40409</v>
      </c>
      <c r="C1053" s="322" t="s">
        <v>635</v>
      </c>
      <c r="D1053" s="322" t="s">
        <v>1607</v>
      </c>
      <c r="E1053" s="323">
        <v>16</v>
      </c>
    </row>
    <row r="1054" spans="1:5" ht="14.25">
      <c r="A1054" s="321">
        <v>1335</v>
      </c>
      <c r="B1054" s="321">
        <v>28479</v>
      </c>
      <c r="C1054" s="322" t="s">
        <v>635</v>
      </c>
      <c r="D1054" s="322" t="s">
        <v>1608</v>
      </c>
      <c r="E1054" s="323">
        <v>15.9</v>
      </c>
    </row>
    <row r="1055" spans="1:5" ht="14.25">
      <c r="A1055" s="321">
        <v>1399</v>
      </c>
      <c r="B1055" s="321">
        <v>36501</v>
      </c>
      <c r="C1055" s="322" t="s">
        <v>635</v>
      </c>
      <c r="D1055" s="322" t="s">
        <v>1609</v>
      </c>
      <c r="E1055" s="323">
        <v>15.7</v>
      </c>
    </row>
    <row r="1056" spans="1:5" ht="14.25">
      <c r="A1056" s="321">
        <v>1409</v>
      </c>
      <c r="B1056" s="321">
        <v>40054</v>
      </c>
      <c r="C1056" s="322" t="s">
        <v>635</v>
      </c>
      <c r="D1056" s="322" t="s">
        <v>1610</v>
      </c>
      <c r="E1056" s="323">
        <v>15.6</v>
      </c>
    </row>
    <row r="1057" spans="1:5" ht="14.25">
      <c r="A1057" s="321">
        <v>1416</v>
      </c>
      <c r="B1057" s="321">
        <v>40106</v>
      </c>
      <c r="C1057" s="322" t="s">
        <v>635</v>
      </c>
      <c r="D1057" s="322" t="s">
        <v>1611</v>
      </c>
      <c r="E1057" s="323">
        <v>15.5</v>
      </c>
    </row>
    <row r="1058" spans="1:5" ht="14.25">
      <c r="A1058" s="321">
        <v>1427</v>
      </c>
      <c r="B1058" s="321">
        <v>40207</v>
      </c>
      <c r="C1058" s="322" t="s">
        <v>635</v>
      </c>
      <c r="D1058" s="322" t="s">
        <v>1612</v>
      </c>
      <c r="E1058" s="323">
        <v>15.4</v>
      </c>
    </row>
    <row r="1059" spans="1:5" ht="14.25">
      <c r="A1059" s="321">
        <v>1432</v>
      </c>
      <c r="B1059" s="321">
        <v>40407</v>
      </c>
      <c r="C1059" s="322" t="s">
        <v>635</v>
      </c>
      <c r="D1059" s="322" t="s">
        <v>1613</v>
      </c>
      <c r="E1059" s="323">
        <v>14.7</v>
      </c>
    </row>
    <row r="1060" spans="1:5" ht="14.25">
      <c r="A1060" s="321">
        <v>1428</v>
      </c>
      <c r="B1060" s="321">
        <v>40302</v>
      </c>
      <c r="C1060" s="322" t="s">
        <v>635</v>
      </c>
      <c r="D1060" s="322" t="s">
        <v>1614</v>
      </c>
      <c r="E1060" s="323">
        <v>14.6</v>
      </c>
    </row>
    <row r="1061" spans="1:5" ht="14.25">
      <c r="A1061" s="321">
        <v>1364</v>
      </c>
      <c r="B1061" s="321">
        <v>21500</v>
      </c>
      <c r="C1061" s="322" t="s">
        <v>635</v>
      </c>
      <c r="D1061" s="322" t="s">
        <v>1615</v>
      </c>
      <c r="E1061" s="323">
        <v>14.4</v>
      </c>
    </row>
    <row r="1062" spans="1:5" ht="14.25">
      <c r="A1062" s="321">
        <v>1434</v>
      </c>
      <c r="B1062" s="321">
        <v>40502</v>
      </c>
      <c r="C1062" s="322" t="s">
        <v>635</v>
      </c>
      <c r="D1062" s="322" t="s">
        <v>1616</v>
      </c>
      <c r="E1062" s="323">
        <v>12.1</v>
      </c>
    </row>
    <row r="1063" spans="1:5" ht="14.25">
      <c r="A1063" s="321">
        <v>1328</v>
      </c>
      <c r="B1063" s="321">
        <v>28471</v>
      </c>
      <c r="C1063" s="322" t="s">
        <v>635</v>
      </c>
      <c r="D1063" s="322" t="s">
        <v>1617</v>
      </c>
      <c r="E1063" s="323">
        <v>11.6</v>
      </c>
    </row>
    <row r="1064" spans="1:5" ht="14.25">
      <c r="A1064" s="321">
        <v>1405</v>
      </c>
      <c r="B1064" s="321">
        <v>40002</v>
      </c>
      <c r="C1064" s="322" t="s">
        <v>635</v>
      </c>
      <c r="D1064" s="322" t="s">
        <v>1618</v>
      </c>
      <c r="E1064" s="323">
        <v>10.4</v>
      </c>
    </row>
    <row r="1065" spans="1:5" ht="14.25">
      <c r="A1065" s="321">
        <v>1406</v>
      </c>
      <c r="B1065" s="321">
        <v>40005</v>
      </c>
      <c r="C1065" s="322" t="s">
        <v>635</v>
      </c>
      <c r="D1065" s="322" t="s">
        <v>1619</v>
      </c>
      <c r="E1065" s="323">
        <v>10.3</v>
      </c>
    </row>
    <row r="1066" spans="1:5" ht="14.25">
      <c r="A1066" s="321">
        <v>1407</v>
      </c>
      <c r="B1066" s="321">
        <v>40006</v>
      </c>
      <c r="C1066" s="322" t="s">
        <v>635</v>
      </c>
      <c r="D1066" s="322" t="s">
        <v>1620</v>
      </c>
      <c r="E1066" s="323">
        <v>10.3</v>
      </c>
    </row>
    <row r="1067" spans="1:5" ht="14.25">
      <c r="A1067" s="321">
        <v>1327</v>
      </c>
      <c r="B1067" s="321">
        <v>28470</v>
      </c>
      <c r="C1067" s="322" t="s">
        <v>635</v>
      </c>
      <c r="D1067" s="322" t="s">
        <v>1621</v>
      </c>
      <c r="E1067" s="323">
        <v>4.51</v>
      </c>
    </row>
    <row r="1068" spans="1:5" ht="14.25">
      <c r="A1068" s="321">
        <v>1118</v>
      </c>
      <c r="B1068" s="321">
        <v>20900</v>
      </c>
      <c r="C1068" s="322" t="s">
        <v>635</v>
      </c>
      <c r="D1068" s="322" t="s">
        <v>1622</v>
      </c>
      <c r="E1068" s="323">
        <v>39.2</v>
      </c>
    </row>
    <row r="1069" spans="1:5" ht="14.25">
      <c r="A1069" s="321">
        <v>1117</v>
      </c>
      <c r="B1069" s="321">
        <v>9580</v>
      </c>
      <c r="C1069" s="322" t="s">
        <v>635</v>
      </c>
      <c r="D1069" s="322" t="s">
        <v>1623</v>
      </c>
      <c r="E1069" s="323">
        <v>22.4</v>
      </c>
    </row>
    <row r="1070" spans="1:5" ht="14.25">
      <c r="A1070" s="321">
        <v>1110</v>
      </c>
      <c r="B1070" s="321">
        <v>9530</v>
      </c>
      <c r="C1070" s="322" t="s">
        <v>635</v>
      </c>
      <c r="D1070" s="322" t="s">
        <v>1624</v>
      </c>
      <c r="E1070" s="323">
        <v>17.1</v>
      </c>
    </row>
    <row r="1071" spans="1:5" ht="14.25">
      <c r="A1071" s="321">
        <v>1102</v>
      </c>
      <c r="B1071" s="321">
        <v>9435</v>
      </c>
      <c r="C1071" s="322" t="s">
        <v>635</v>
      </c>
      <c r="D1071" s="322" t="s">
        <v>1625</v>
      </c>
      <c r="E1071" s="323">
        <v>14.9</v>
      </c>
    </row>
    <row r="1072" spans="1:5" ht="14.25">
      <c r="A1072" s="321">
        <v>1107</v>
      </c>
      <c r="B1072" s="321">
        <v>9480</v>
      </c>
      <c r="C1072" s="322" t="s">
        <v>635</v>
      </c>
      <c r="D1072" s="322" t="s">
        <v>1626</v>
      </c>
      <c r="E1072" s="323">
        <v>12.5</v>
      </c>
    </row>
    <row r="1073" spans="1:5" ht="14.25">
      <c r="A1073" s="321">
        <v>1101</v>
      </c>
      <c r="B1073" s="321">
        <v>9415</v>
      </c>
      <c r="C1073" s="322" t="s">
        <v>635</v>
      </c>
      <c r="D1073" s="322" t="s">
        <v>1627</v>
      </c>
      <c r="E1073" s="323">
        <v>12.2</v>
      </c>
    </row>
    <row r="1074" spans="1:5" ht="14.25">
      <c r="A1074" s="321">
        <v>1113</v>
      </c>
      <c r="B1074" s="321">
        <v>9540</v>
      </c>
      <c r="C1074" s="322" t="s">
        <v>635</v>
      </c>
      <c r="D1074" s="322" t="s">
        <v>1628</v>
      </c>
      <c r="E1074" s="323">
        <v>11.5</v>
      </c>
    </row>
    <row r="1075" spans="1:5" ht="14.25">
      <c r="A1075" s="321">
        <v>1106</v>
      </c>
      <c r="B1075" s="321">
        <v>9445</v>
      </c>
      <c r="C1075" s="322" t="s">
        <v>635</v>
      </c>
      <c r="D1075" s="322" t="s">
        <v>1629</v>
      </c>
      <c r="E1075" s="323">
        <v>10.9</v>
      </c>
    </row>
    <row r="1076" spans="1:5" ht="14.25">
      <c r="A1076" s="321">
        <v>1115</v>
      </c>
      <c r="B1076" s="321">
        <v>9550</v>
      </c>
      <c r="C1076" s="322" t="s">
        <v>635</v>
      </c>
      <c r="D1076" s="322" t="s">
        <v>1630</v>
      </c>
      <c r="E1076" s="323">
        <v>10.6</v>
      </c>
    </row>
    <row r="1077" spans="1:5" ht="14.25">
      <c r="A1077" s="321">
        <v>1100</v>
      </c>
      <c r="B1077" s="321">
        <v>9410</v>
      </c>
      <c r="C1077" s="322" t="s">
        <v>635</v>
      </c>
      <c r="D1077" s="322" t="s">
        <v>1631</v>
      </c>
      <c r="E1077" s="323">
        <v>10.3</v>
      </c>
    </row>
    <row r="1078" spans="1:5" ht="14.25">
      <c r="A1078" s="321">
        <v>1116</v>
      </c>
      <c r="B1078" s="321">
        <v>9555</v>
      </c>
      <c r="C1078" s="322" t="s">
        <v>635</v>
      </c>
      <c r="D1078" s="322" t="s">
        <v>1632</v>
      </c>
      <c r="E1078" s="323">
        <v>10.2</v>
      </c>
    </row>
    <row r="1079" spans="1:5" ht="14.25">
      <c r="A1079" s="321">
        <v>1104</v>
      </c>
      <c r="B1079" s="321">
        <v>9437</v>
      </c>
      <c r="C1079" s="322" t="s">
        <v>635</v>
      </c>
      <c r="D1079" s="322" t="s">
        <v>1633</v>
      </c>
      <c r="E1079" s="323">
        <v>10</v>
      </c>
    </row>
    <row r="1080" spans="1:5" ht="14.25">
      <c r="A1080" s="321">
        <v>1105</v>
      </c>
      <c r="B1080" s="321">
        <v>9440</v>
      </c>
      <c r="C1080" s="322" t="s">
        <v>635</v>
      </c>
      <c r="D1080" s="322" t="s">
        <v>1634</v>
      </c>
      <c r="E1080" s="323">
        <v>9.94</v>
      </c>
    </row>
    <row r="1081" spans="1:5" ht="14.25">
      <c r="A1081" s="321">
        <v>1103</v>
      </c>
      <c r="B1081" s="321">
        <v>9436</v>
      </c>
      <c r="C1081" s="322" t="s">
        <v>635</v>
      </c>
      <c r="D1081" s="322" t="s">
        <v>1635</v>
      </c>
      <c r="E1081" s="323">
        <v>9.9</v>
      </c>
    </row>
    <row r="1082" spans="1:5" ht="14.25">
      <c r="A1082" s="321">
        <v>1111</v>
      </c>
      <c r="B1082" s="321">
        <v>9532</v>
      </c>
      <c r="C1082" s="322" t="s">
        <v>635</v>
      </c>
      <c r="D1082" s="322" t="s">
        <v>1636</v>
      </c>
      <c r="E1082" s="323">
        <v>8.7</v>
      </c>
    </row>
    <row r="1083" spans="1:5" ht="14.25">
      <c r="A1083" s="321">
        <v>1109</v>
      </c>
      <c r="B1083" s="321">
        <v>9520</v>
      </c>
      <c r="C1083" s="322" t="s">
        <v>635</v>
      </c>
      <c r="D1083" s="322" t="s">
        <v>1637</v>
      </c>
      <c r="E1083" s="323">
        <v>8</v>
      </c>
    </row>
    <row r="1084" spans="1:5" ht="14.25">
      <c r="A1084" s="321">
        <v>1112</v>
      </c>
      <c r="B1084" s="321">
        <v>9533</v>
      </c>
      <c r="C1084" s="322" t="s">
        <v>635</v>
      </c>
      <c r="D1084" s="322" t="s">
        <v>1638</v>
      </c>
      <c r="E1084" s="323">
        <v>7.76</v>
      </c>
    </row>
    <row r="1085" spans="1:5" ht="14.25">
      <c r="A1085" s="321">
        <v>1114</v>
      </c>
      <c r="B1085" s="321">
        <v>9545</v>
      </c>
      <c r="C1085" s="322" t="s">
        <v>635</v>
      </c>
      <c r="D1085" s="322" t="s">
        <v>1639</v>
      </c>
      <c r="E1085" s="323">
        <v>6.23</v>
      </c>
    </row>
    <row r="1086" spans="1:5" ht="14.25">
      <c r="A1086" s="321">
        <v>1119</v>
      </c>
      <c r="B1086" s="321">
        <v>96781</v>
      </c>
      <c r="C1086" s="322" t="s">
        <v>635</v>
      </c>
      <c r="D1086" s="322" t="s">
        <v>1640</v>
      </c>
      <c r="E1086" s="323">
        <v>0.63</v>
      </c>
    </row>
    <row r="1087" spans="1:5" ht="14.25">
      <c r="A1087" s="321">
        <v>1108</v>
      </c>
      <c r="B1087" s="321">
        <v>9510</v>
      </c>
      <c r="C1087" s="322" t="s">
        <v>635</v>
      </c>
      <c r="D1087" s="322" t="s">
        <v>1641</v>
      </c>
      <c r="E1087" s="323">
        <v>0.43</v>
      </c>
    </row>
    <row r="1088" spans="1:5" ht="14.25">
      <c r="A1088" s="321">
        <v>1098</v>
      </c>
      <c r="B1088" s="321">
        <v>4090</v>
      </c>
      <c r="C1088" s="322" t="s">
        <v>635</v>
      </c>
      <c r="D1088" s="322" t="s">
        <v>1642</v>
      </c>
      <c r="E1088" s="323">
        <v>0</v>
      </c>
    </row>
    <row r="1089" spans="1:5" ht="14.25">
      <c r="A1089" s="321">
        <v>2832</v>
      </c>
      <c r="B1089" s="321">
        <v>39500</v>
      </c>
      <c r="D1089" s="322" t="s">
        <v>1643</v>
      </c>
      <c r="E1089" s="323">
        <v>2.66</v>
      </c>
    </row>
    <row r="1090" spans="1:5" ht="14.25">
      <c r="A1090" s="321">
        <v>3033</v>
      </c>
      <c r="B1090" s="321">
        <v>11175</v>
      </c>
      <c r="D1090" s="322" t="s">
        <v>1644</v>
      </c>
      <c r="E1090" s="323">
        <v>44.5</v>
      </c>
    </row>
    <row r="1091" spans="1:5" ht="14.25">
      <c r="A1091" s="321">
        <v>3038</v>
      </c>
      <c r="B1091" s="321">
        <v>25970</v>
      </c>
      <c r="D1091" s="322" t="s">
        <v>1645</v>
      </c>
      <c r="E1091" s="323">
        <v>11.6</v>
      </c>
    </row>
    <row r="1092" spans="1:5" ht="14.25">
      <c r="A1092" s="321">
        <v>3032</v>
      </c>
      <c r="B1092" s="321">
        <v>11174</v>
      </c>
      <c r="D1092" s="322" t="s">
        <v>1646</v>
      </c>
      <c r="E1092" s="323">
        <v>11.3</v>
      </c>
    </row>
    <row r="1093" spans="1:5" ht="14.25">
      <c r="A1093" s="321">
        <v>3039</v>
      </c>
      <c r="B1093" s="321">
        <v>25971</v>
      </c>
      <c r="D1093" s="322" t="s">
        <v>1647</v>
      </c>
      <c r="E1093" s="323">
        <v>10.8</v>
      </c>
    </row>
    <row r="1094" spans="1:5" ht="14.25">
      <c r="A1094" s="321">
        <v>3037</v>
      </c>
      <c r="B1094" s="321">
        <v>25918</v>
      </c>
      <c r="D1094" s="322" t="s">
        <v>1648</v>
      </c>
      <c r="E1094" s="323">
        <v>10.3</v>
      </c>
    </row>
    <row r="1095" spans="1:5" ht="14.25">
      <c r="A1095" s="321">
        <v>3028</v>
      </c>
      <c r="B1095" s="321">
        <v>11001</v>
      </c>
      <c r="D1095" s="322" t="s">
        <v>1649</v>
      </c>
      <c r="E1095" s="323">
        <v>10.2</v>
      </c>
    </row>
    <row r="1096" spans="1:5" ht="14.25">
      <c r="A1096" s="321">
        <v>3029</v>
      </c>
      <c r="B1096" s="321">
        <v>11169</v>
      </c>
      <c r="D1096" s="322" t="s">
        <v>1650</v>
      </c>
      <c r="E1096" s="323">
        <v>8.5</v>
      </c>
    </row>
    <row r="1097" spans="1:5" ht="14.25">
      <c r="A1097" s="321">
        <v>3030</v>
      </c>
      <c r="B1097" s="321">
        <v>11171</v>
      </c>
      <c r="D1097" s="322" t="s">
        <v>1651</v>
      </c>
      <c r="E1097" s="323">
        <v>7.4</v>
      </c>
    </row>
    <row r="1098" spans="1:5" ht="14.25">
      <c r="A1098" s="321">
        <v>3031</v>
      </c>
      <c r="B1098" s="321">
        <v>11172</v>
      </c>
      <c r="D1098" s="322" t="s">
        <v>1652</v>
      </c>
      <c r="E1098" s="323">
        <v>5</v>
      </c>
    </row>
    <row r="1099" spans="1:5" ht="14.25">
      <c r="A1099" s="321">
        <v>3035</v>
      </c>
      <c r="B1099" s="321">
        <v>11304</v>
      </c>
      <c r="D1099" s="322" t="s">
        <v>1653</v>
      </c>
      <c r="E1099" s="323">
        <v>3.15</v>
      </c>
    </row>
    <row r="1100" spans="1:5" ht="14.25">
      <c r="A1100" s="321">
        <v>3036</v>
      </c>
      <c r="B1100" s="321">
        <v>25525</v>
      </c>
      <c r="D1100" s="322" t="s">
        <v>1654</v>
      </c>
      <c r="E1100" s="323">
        <v>2.12</v>
      </c>
    </row>
    <row r="1101" spans="1:5" ht="14.25">
      <c r="A1101" s="321">
        <v>3034</v>
      </c>
      <c r="B1101" s="321">
        <v>11176</v>
      </c>
      <c r="D1101" s="322" t="s">
        <v>1655</v>
      </c>
      <c r="E1101" s="323">
        <v>2</v>
      </c>
    </row>
    <row r="1102" spans="1:4" ht="14.25">
      <c r="A1102" s="321">
        <v>3121</v>
      </c>
      <c r="B1102" s="321">
        <v>9621</v>
      </c>
      <c r="D1102" s="322" t="s">
        <v>1656</v>
      </c>
    </row>
    <row r="1103" spans="1:5" ht="14.25">
      <c r="A1103" s="321">
        <v>2930</v>
      </c>
      <c r="B1103" s="321">
        <v>16530</v>
      </c>
      <c r="D1103" s="322" t="s">
        <v>1657</v>
      </c>
      <c r="E1103" s="323">
        <v>2.92</v>
      </c>
    </row>
    <row r="1104" spans="1:5" ht="14.25">
      <c r="A1104" s="321">
        <v>2929</v>
      </c>
      <c r="B1104" s="321">
        <v>16520</v>
      </c>
      <c r="D1104" s="322" t="s">
        <v>1658</v>
      </c>
      <c r="E1104" s="323">
        <v>0</v>
      </c>
    </row>
    <row r="1105" spans="1:5" ht="14.25">
      <c r="A1105" s="321">
        <v>2931</v>
      </c>
      <c r="B1105" s="321">
        <v>16540</v>
      </c>
      <c r="D1105" s="322" t="s">
        <v>1659</v>
      </c>
      <c r="E1105" s="323">
        <v>0</v>
      </c>
    </row>
    <row r="1106" spans="1:5" ht="14.25">
      <c r="A1106" s="321">
        <v>2932</v>
      </c>
      <c r="B1106" s="321">
        <v>16550</v>
      </c>
      <c r="D1106" s="322" t="s">
        <v>1660</v>
      </c>
      <c r="E1106" s="323">
        <v>0</v>
      </c>
    </row>
    <row r="1107" spans="1:5" ht="14.25">
      <c r="A1107" s="321">
        <v>2933</v>
      </c>
      <c r="B1107" s="321">
        <v>16560</v>
      </c>
      <c r="D1107" s="322" t="s">
        <v>1661</v>
      </c>
      <c r="E1107" s="323">
        <v>0</v>
      </c>
    </row>
    <row r="1108" spans="1:5" ht="14.25">
      <c r="A1108" s="321">
        <v>2934</v>
      </c>
      <c r="B1108" s="321">
        <v>16570</v>
      </c>
      <c r="D1108" s="322" t="s">
        <v>1662</v>
      </c>
      <c r="E1108" s="323">
        <v>0</v>
      </c>
    </row>
    <row r="1109" spans="1:5" ht="14.25">
      <c r="A1109" s="321">
        <v>2935</v>
      </c>
      <c r="B1109" s="321">
        <v>17999</v>
      </c>
      <c r="D1109" s="322" t="s">
        <v>1663</v>
      </c>
      <c r="E1109" s="323">
        <v>0</v>
      </c>
    </row>
    <row r="1110" spans="1:5" ht="14.25">
      <c r="A1110" s="321">
        <v>1613</v>
      </c>
      <c r="B1110" s="321">
        <v>25173</v>
      </c>
      <c r="D1110" s="322" t="s">
        <v>1664</v>
      </c>
      <c r="E1110" s="323">
        <v>22.9</v>
      </c>
    </row>
    <row r="1111" spans="1:5" ht="14.25">
      <c r="A1111" s="321">
        <v>1623</v>
      </c>
      <c r="B1111" s="321">
        <v>36035</v>
      </c>
      <c r="D1111" s="322" t="s">
        <v>1665</v>
      </c>
      <c r="E1111" s="323">
        <v>22.4</v>
      </c>
    </row>
    <row r="1112" spans="1:5" ht="14.25">
      <c r="A1112" s="321">
        <v>1618</v>
      </c>
      <c r="B1112" s="321">
        <v>25506</v>
      </c>
      <c r="D1112" s="322" t="s">
        <v>1666</v>
      </c>
      <c r="E1112" s="323">
        <v>19.7</v>
      </c>
    </row>
    <row r="1113" spans="1:5" ht="14.25">
      <c r="A1113" s="321">
        <v>1616</v>
      </c>
      <c r="B1113" s="321">
        <v>25504</v>
      </c>
      <c r="D1113" s="322" t="s">
        <v>1667</v>
      </c>
      <c r="E1113" s="323">
        <v>18.6</v>
      </c>
    </row>
    <row r="1114" spans="1:5" ht="14.25">
      <c r="A1114" s="321">
        <v>1612</v>
      </c>
      <c r="B1114" s="321">
        <v>25163</v>
      </c>
      <c r="D1114" s="322" t="s">
        <v>1668</v>
      </c>
      <c r="E1114" s="323">
        <v>18.5</v>
      </c>
    </row>
    <row r="1115" spans="1:5" ht="14.25">
      <c r="A1115" s="321">
        <v>1617</v>
      </c>
      <c r="B1115" s="321">
        <v>25505</v>
      </c>
      <c r="D1115" s="322" t="s">
        <v>1669</v>
      </c>
      <c r="E1115" s="323">
        <v>17.1</v>
      </c>
    </row>
    <row r="1116" spans="1:5" ht="14.25">
      <c r="A1116" s="321">
        <v>1610</v>
      </c>
      <c r="B1116" s="321">
        <v>6260</v>
      </c>
      <c r="D1116" s="322" t="s">
        <v>1670</v>
      </c>
      <c r="E1116" s="323">
        <v>15.8</v>
      </c>
    </row>
    <row r="1117" spans="1:5" ht="14.25">
      <c r="A1117" s="321">
        <v>1615</v>
      </c>
      <c r="B1117" s="321">
        <v>25194</v>
      </c>
      <c r="D1117" s="322" t="s">
        <v>1671</v>
      </c>
      <c r="E1117" s="323">
        <v>15.7</v>
      </c>
    </row>
    <row r="1118" spans="1:5" ht="14.25">
      <c r="A1118" s="321">
        <v>1621</v>
      </c>
      <c r="B1118" s="321">
        <v>25566</v>
      </c>
      <c r="D1118" s="322" t="s">
        <v>1672</v>
      </c>
      <c r="E1118" s="323">
        <v>15.6</v>
      </c>
    </row>
    <row r="1119" spans="1:5" ht="14.25">
      <c r="A1119" s="321">
        <v>1622</v>
      </c>
      <c r="B1119" s="321">
        <v>36027</v>
      </c>
      <c r="D1119" s="322" t="s">
        <v>1673</v>
      </c>
      <c r="E1119" s="323">
        <v>15.6</v>
      </c>
    </row>
    <row r="1120" spans="1:5" ht="14.25">
      <c r="A1120" s="321">
        <v>1614</v>
      </c>
      <c r="B1120" s="321">
        <v>25186</v>
      </c>
      <c r="D1120" s="322" t="s">
        <v>1674</v>
      </c>
      <c r="E1120" s="323">
        <v>14.4</v>
      </c>
    </row>
    <row r="1121" spans="1:5" ht="14.25">
      <c r="A1121" s="321">
        <v>1625</v>
      </c>
      <c r="B1121" s="321">
        <v>36318</v>
      </c>
      <c r="D1121" s="322" t="s">
        <v>1675</v>
      </c>
      <c r="E1121" s="323">
        <v>14.1</v>
      </c>
    </row>
    <row r="1122" spans="1:5" ht="14.25">
      <c r="A1122" s="321">
        <v>1611</v>
      </c>
      <c r="B1122" s="321">
        <v>25089</v>
      </c>
      <c r="D1122" s="322" t="s">
        <v>1676</v>
      </c>
      <c r="E1122" s="323">
        <v>14</v>
      </c>
    </row>
    <row r="1123" spans="1:5" ht="14.25">
      <c r="A1123" s="321">
        <v>1619</v>
      </c>
      <c r="B1123" s="321">
        <v>25512</v>
      </c>
      <c r="D1123" s="322" t="s">
        <v>1677</v>
      </c>
      <c r="E1123" s="323">
        <v>13.1</v>
      </c>
    </row>
    <row r="1124" spans="1:5" ht="14.25">
      <c r="A1124" s="321">
        <v>1620</v>
      </c>
      <c r="B1124" s="321">
        <v>25541</v>
      </c>
      <c r="D1124" s="322" t="s">
        <v>1678</v>
      </c>
      <c r="E1124" s="323">
        <v>12.6</v>
      </c>
    </row>
    <row r="1125" spans="1:5" ht="14.25">
      <c r="A1125" s="321">
        <v>1624</v>
      </c>
      <c r="B1125" s="321">
        <v>36036</v>
      </c>
      <c r="D1125" s="322" t="s">
        <v>1679</v>
      </c>
      <c r="E1125" s="323">
        <v>7.25</v>
      </c>
    </row>
    <row r="1126" spans="1:5" ht="14.25">
      <c r="A1126" s="321">
        <v>2745</v>
      </c>
      <c r="B1126" s="321">
        <v>31114</v>
      </c>
      <c r="D1126" s="322" t="s">
        <v>1680</v>
      </c>
      <c r="E1126" s="323">
        <v>8.69</v>
      </c>
    </row>
    <row r="1127" spans="1:5" ht="14.25">
      <c r="A1127" s="321">
        <v>2739</v>
      </c>
      <c r="B1127" s="321">
        <v>31100</v>
      </c>
      <c r="D1127" s="322" t="s">
        <v>1681</v>
      </c>
      <c r="E1127" s="323">
        <v>7.06</v>
      </c>
    </row>
    <row r="1128" spans="1:5" ht="14.25">
      <c r="A1128" s="321">
        <v>2743</v>
      </c>
      <c r="B1128" s="321">
        <v>31106</v>
      </c>
      <c r="D1128" s="322" t="s">
        <v>1682</v>
      </c>
      <c r="E1128" s="323">
        <v>6.55</v>
      </c>
    </row>
    <row r="1129" spans="1:5" ht="14.25">
      <c r="A1129" s="321">
        <v>2740</v>
      </c>
      <c r="B1129" s="321">
        <v>31101</v>
      </c>
      <c r="D1129" s="322" t="s">
        <v>1683</v>
      </c>
      <c r="E1129" s="323">
        <v>6.13</v>
      </c>
    </row>
    <row r="1130" spans="1:5" ht="14.25">
      <c r="A1130" s="321">
        <v>2741</v>
      </c>
      <c r="B1130" s="321">
        <v>31102</v>
      </c>
      <c r="D1130" s="322" t="s">
        <v>1684</v>
      </c>
      <c r="E1130" s="323">
        <v>5.99</v>
      </c>
    </row>
    <row r="1131" spans="1:5" ht="14.25">
      <c r="A1131" s="321">
        <v>2742</v>
      </c>
      <c r="B1131" s="321">
        <v>31104</v>
      </c>
      <c r="D1131" s="322" t="s">
        <v>1685</v>
      </c>
      <c r="E1131" s="323">
        <v>5.9</v>
      </c>
    </row>
    <row r="1132" spans="1:5" ht="14.25">
      <c r="A1132" s="321">
        <v>2746</v>
      </c>
      <c r="B1132" s="321">
        <v>31115</v>
      </c>
      <c r="D1132" s="322" t="s">
        <v>1686</v>
      </c>
      <c r="E1132" s="323">
        <v>5.7</v>
      </c>
    </row>
    <row r="1133" spans="1:5" ht="14.25">
      <c r="A1133" s="321">
        <v>2744</v>
      </c>
      <c r="B1133" s="321">
        <v>31113</v>
      </c>
      <c r="D1133" s="322" t="s">
        <v>1687</v>
      </c>
      <c r="E1133" s="323">
        <v>5.49</v>
      </c>
    </row>
    <row r="1134" spans="1:5" ht="14.25">
      <c r="A1134" s="321">
        <v>1087</v>
      </c>
      <c r="B1134" s="321">
        <v>38108</v>
      </c>
      <c r="D1134" s="322" t="s">
        <v>1688</v>
      </c>
      <c r="E1134" s="323">
        <v>19</v>
      </c>
    </row>
    <row r="1135" spans="1:5" ht="14.25">
      <c r="A1135" s="321">
        <v>1095</v>
      </c>
      <c r="B1135" s="321">
        <v>38406</v>
      </c>
      <c r="D1135" s="322" t="s">
        <v>1689</v>
      </c>
      <c r="E1135" s="323">
        <v>15.8</v>
      </c>
    </row>
    <row r="1136" spans="1:5" ht="14.25">
      <c r="A1136" s="321">
        <v>1090</v>
      </c>
      <c r="B1136" s="321">
        <v>38401</v>
      </c>
      <c r="D1136" s="322" t="s">
        <v>1690</v>
      </c>
      <c r="E1136" s="323">
        <v>13.8</v>
      </c>
    </row>
    <row r="1137" spans="1:5" ht="14.25">
      <c r="A1137" s="321">
        <v>1093</v>
      </c>
      <c r="B1137" s="321">
        <v>38404</v>
      </c>
      <c r="D1137" s="322" t="s">
        <v>1691</v>
      </c>
      <c r="E1137" s="323">
        <v>13.3</v>
      </c>
    </row>
    <row r="1138" spans="1:5" ht="14.25">
      <c r="A1138" s="321">
        <v>1096</v>
      </c>
      <c r="B1138" s="321">
        <v>38407</v>
      </c>
      <c r="D1138" s="322" t="s">
        <v>1692</v>
      </c>
      <c r="E1138" s="323">
        <v>12.3</v>
      </c>
    </row>
    <row r="1139" spans="1:5" ht="14.25">
      <c r="A1139" s="321">
        <v>1086</v>
      </c>
      <c r="B1139" s="321">
        <v>38107</v>
      </c>
      <c r="D1139" s="322" t="s">
        <v>1693</v>
      </c>
      <c r="E1139" s="323">
        <v>11.2</v>
      </c>
    </row>
    <row r="1140" spans="1:5" ht="14.25">
      <c r="A1140" s="321">
        <v>1080</v>
      </c>
      <c r="B1140" s="321">
        <v>9230</v>
      </c>
      <c r="D1140" s="322" t="s">
        <v>1694</v>
      </c>
      <c r="E1140" s="323">
        <v>11</v>
      </c>
    </row>
    <row r="1141" spans="1:5" ht="14.25">
      <c r="A1141" s="321">
        <v>1091</v>
      </c>
      <c r="B1141" s="321">
        <v>38402</v>
      </c>
      <c r="D1141" s="322" t="s">
        <v>1695</v>
      </c>
      <c r="E1141" s="323">
        <v>10.5</v>
      </c>
    </row>
    <row r="1142" spans="1:5" ht="14.25">
      <c r="A1142" s="321">
        <v>1081</v>
      </c>
      <c r="B1142" s="321">
        <v>9231</v>
      </c>
      <c r="D1142" s="322" t="s">
        <v>1696</v>
      </c>
      <c r="E1142" s="323">
        <v>10.2</v>
      </c>
    </row>
    <row r="1143" spans="1:5" ht="14.25">
      <c r="A1143" s="321">
        <v>1097</v>
      </c>
      <c r="B1143" s="321">
        <v>38408</v>
      </c>
      <c r="D1143" s="322" t="s">
        <v>1697</v>
      </c>
      <c r="E1143" s="323">
        <v>9.3</v>
      </c>
    </row>
    <row r="1144" spans="1:5" ht="14.25">
      <c r="A1144" s="321">
        <v>1088</v>
      </c>
      <c r="B1144" s="321">
        <v>38399</v>
      </c>
      <c r="D1144" s="322" t="s">
        <v>1698</v>
      </c>
      <c r="E1144" s="323">
        <v>9.2</v>
      </c>
    </row>
    <row r="1145" spans="1:5" ht="14.25">
      <c r="A1145" s="321">
        <v>1089</v>
      </c>
      <c r="B1145" s="321">
        <v>38400</v>
      </c>
      <c r="D1145" s="322" t="s">
        <v>1699</v>
      </c>
      <c r="E1145" s="323">
        <v>6.96</v>
      </c>
    </row>
    <row r="1146" spans="1:5" ht="14.25">
      <c r="A1146" s="321">
        <v>1084</v>
      </c>
      <c r="B1146" s="321">
        <v>38105</v>
      </c>
      <c r="D1146" s="322" t="s">
        <v>1700</v>
      </c>
      <c r="E1146" s="323">
        <v>6.56</v>
      </c>
    </row>
    <row r="1147" spans="1:5" ht="14.25">
      <c r="A1147" s="321">
        <v>1092</v>
      </c>
      <c r="B1147" s="321">
        <v>38403</v>
      </c>
      <c r="D1147" s="322" t="s">
        <v>1701</v>
      </c>
      <c r="E1147" s="323">
        <v>6.53</v>
      </c>
    </row>
    <row r="1148" spans="1:5" ht="14.25">
      <c r="A1148" s="321">
        <v>1094</v>
      </c>
      <c r="B1148" s="321">
        <v>38405</v>
      </c>
      <c r="D1148" s="322" t="s">
        <v>1702</v>
      </c>
      <c r="E1148" s="323">
        <v>4.63</v>
      </c>
    </row>
    <row r="1149" spans="1:5" ht="14.25">
      <c r="A1149" s="321">
        <v>1085</v>
      </c>
      <c r="B1149" s="321">
        <v>38106</v>
      </c>
      <c r="D1149" s="322" t="s">
        <v>1703</v>
      </c>
      <c r="E1149" s="323">
        <v>4.25</v>
      </c>
    </row>
    <row r="1150" spans="1:5" ht="14.25">
      <c r="A1150" s="321">
        <v>1083</v>
      </c>
      <c r="B1150" s="321">
        <v>38104</v>
      </c>
      <c r="D1150" s="322" t="s">
        <v>1704</v>
      </c>
      <c r="E1150" s="323">
        <v>3.1</v>
      </c>
    </row>
    <row r="1151" spans="1:5" ht="14.25">
      <c r="A1151" s="321">
        <v>1082</v>
      </c>
      <c r="B1151" s="321">
        <v>9232</v>
      </c>
      <c r="D1151" s="322" t="s">
        <v>1705</v>
      </c>
      <c r="E1151" s="323">
        <v>3</v>
      </c>
    </row>
    <row r="1152" spans="1:5" ht="14.25">
      <c r="A1152" s="321">
        <v>2634</v>
      </c>
      <c r="B1152" s="321">
        <v>24005</v>
      </c>
      <c r="D1152" s="322" t="s">
        <v>1706</v>
      </c>
      <c r="E1152" s="323">
        <v>22.7</v>
      </c>
    </row>
    <row r="1153" spans="1:5" ht="14.25">
      <c r="A1153" s="321">
        <v>2690</v>
      </c>
      <c r="B1153" s="321">
        <v>24690</v>
      </c>
      <c r="D1153" s="322" t="s">
        <v>1707</v>
      </c>
      <c r="E1153" s="323">
        <v>20.8</v>
      </c>
    </row>
    <row r="1154" spans="1:5" ht="14.25">
      <c r="A1154" s="321">
        <v>2632</v>
      </c>
      <c r="B1154" s="321">
        <v>24003</v>
      </c>
      <c r="D1154" s="322" t="s">
        <v>1708</v>
      </c>
      <c r="E1154" s="323">
        <v>10.8</v>
      </c>
    </row>
    <row r="1155" spans="1:5" ht="14.25">
      <c r="A1155" s="321">
        <v>2633</v>
      </c>
      <c r="B1155" s="321">
        <v>24004</v>
      </c>
      <c r="D1155" s="322" t="s">
        <v>1709</v>
      </c>
      <c r="E1155" s="323">
        <v>10.8</v>
      </c>
    </row>
    <row r="1156" spans="1:5" ht="14.25">
      <c r="A1156" s="321">
        <v>2631</v>
      </c>
      <c r="B1156" s="321">
        <v>24002</v>
      </c>
      <c r="D1156" s="322" t="s">
        <v>1710</v>
      </c>
      <c r="E1156" s="323">
        <v>9.63</v>
      </c>
    </row>
    <row r="1157" spans="1:5" ht="14.25">
      <c r="A1157" s="321">
        <v>2660</v>
      </c>
      <c r="B1157" s="321">
        <v>24056</v>
      </c>
      <c r="D1157" s="322" t="s">
        <v>1711</v>
      </c>
      <c r="E1157" s="323">
        <v>9.31</v>
      </c>
    </row>
    <row r="1158" spans="1:5" ht="14.25">
      <c r="A1158" s="321">
        <v>2669</v>
      </c>
      <c r="B1158" s="321">
        <v>24300</v>
      </c>
      <c r="D1158" s="322" t="s">
        <v>1712</v>
      </c>
      <c r="E1158" s="323">
        <v>9</v>
      </c>
    </row>
    <row r="1159" spans="1:5" ht="14.25">
      <c r="A1159" s="321">
        <v>2663</v>
      </c>
      <c r="B1159" s="321">
        <v>24071</v>
      </c>
      <c r="D1159" s="322" t="s">
        <v>1713</v>
      </c>
      <c r="E1159" s="323">
        <v>8.38</v>
      </c>
    </row>
    <row r="1160" spans="1:5" ht="14.25">
      <c r="A1160" s="321">
        <v>2643</v>
      </c>
      <c r="B1160" s="321">
        <v>24030</v>
      </c>
      <c r="D1160" s="322" t="s">
        <v>1714</v>
      </c>
      <c r="E1160" s="323">
        <v>8.25</v>
      </c>
    </row>
    <row r="1161" spans="1:5" ht="14.25">
      <c r="A1161" s="321">
        <v>2640</v>
      </c>
      <c r="B1161" s="321">
        <v>24015</v>
      </c>
      <c r="D1161" s="322" t="s">
        <v>1715</v>
      </c>
      <c r="E1161" s="323">
        <v>8.06</v>
      </c>
    </row>
    <row r="1162" spans="1:5" ht="14.25">
      <c r="A1162" s="321">
        <v>2677</v>
      </c>
      <c r="B1162" s="321">
        <v>24430</v>
      </c>
      <c r="D1162" s="322" t="s">
        <v>1716</v>
      </c>
      <c r="E1162" s="323">
        <v>7.98</v>
      </c>
    </row>
    <row r="1163" spans="1:5" ht="14.25">
      <c r="A1163" s="321">
        <v>2626</v>
      </c>
      <c r="B1163" s="321">
        <v>7412</v>
      </c>
      <c r="D1163" s="322" t="s">
        <v>1717</v>
      </c>
      <c r="E1163" s="323">
        <v>7.85</v>
      </c>
    </row>
    <row r="1164" spans="1:5" ht="14.25">
      <c r="A1164" s="321">
        <v>2645</v>
      </c>
      <c r="B1164" s="321">
        <v>24034</v>
      </c>
      <c r="D1164" s="322" t="s">
        <v>1718</v>
      </c>
      <c r="E1164" s="323">
        <v>7.81</v>
      </c>
    </row>
    <row r="1165" spans="1:5" ht="14.25">
      <c r="A1165" s="321">
        <v>2680</v>
      </c>
      <c r="B1165" s="321">
        <v>24615</v>
      </c>
      <c r="D1165" s="322" t="s">
        <v>1719</v>
      </c>
      <c r="E1165" s="323">
        <v>7.8</v>
      </c>
    </row>
    <row r="1166" spans="1:5" ht="14.25">
      <c r="A1166" s="321">
        <v>2646</v>
      </c>
      <c r="B1166" s="321">
        <v>24035</v>
      </c>
      <c r="D1166" s="322" t="s">
        <v>1720</v>
      </c>
      <c r="E1166" s="323">
        <v>7.68</v>
      </c>
    </row>
    <row r="1167" spans="1:5" ht="14.25">
      <c r="A1167" s="321">
        <v>2688</v>
      </c>
      <c r="B1167" s="321">
        <v>24685</v>
      </c>
      <c r="D1167" s="322" t="s">
        <v>1721</v>
      </c>
      <c r="E1167" s="323">
        <v>7.5</v>
      </c>
    </row>
    <row r="1168" spans="1:5" ht="14.25">
      <c r="A1168" s="321">
        <v>2652</v>
      </c>
      <c r="B1168" s="321">
        <v>24041</v>
      </c>
      <c r="D1168" s="322" t="s">
        <v>1722</v>
      </c>
      <c r="E1168" s="323">
        <v>7.44</v>
      </c>
    </row>
    <row r="1169" spans="1:5" ht="14.25">
      <c r="A1169" s="321">
        <v>2661</v>
      </c>
      <c r="B1169" s="321">
        <v>24060</v>
      </c>
      <c r="D1169" s="322" t="s">
        <v>1723</v>
      </c>
      <c r="E1169" s="323">
        <v>7.42</v>
      </c>
    </row>
    <row r="1170" spans="1:5" ht="14.25">
      <c r="A1170" s="321">
        <v>2655</v>
      </c>
      <c r="B1170" s="321">
        <v>24051</v>
      </c>
      <c r="D1170" s="322" t="s">
        <v>1724</v>
      </c>
      <c r="E1170" s="323">
        <v>7.39</v>
      </c>
    </row>
    <row r="1171" spans="1:5" ht="14.25">
      <c r="A1171" s="321">
        <v>2671</v>
      </c>
      <c r="B1171" s="321">
        <v>24312</v>
      </c>
      <c r="D1171" s="322" t="s">
        <v>1725</v>
      </c>
      <c r="E1171" s="323">
        <v>7.31</v>
      </c>
    </row>
    <row r="1172" spans="1:5" ht="14.25">
      <c r="A1172" s="321">
        <v>2638</v>
      </c>
      <c r="B1172" s="321">
        <v>24010</v>
      </c>
      <c r="D1172" s="322" t="s">
        <v>1726</v>
      </c>
      <c r="E1172" s="323">
        <v>7.23</v>
      </c>
    </row>
    <row r="1173" spans="1:5" ht="14.25">
      <c r="A1173" s="321">
        <v>2642</v>
      </c>
      <c r="B1173" s="321">
        <v>24017</v>
      </c>
      <c r="D1173" s="322" t="s">
        <v>1727</v>
      </c>
      <c r="E1173" s="323">
        <v>7.19</v>
      </c>
    </row>
    <row r="1174" spans="1:5" ht="14.25">
      <c r="A1174" s="321">
        <v>2662</v>
      </c>
      <c r="B1174" s="321">
        <v>24070</v>
      </c>
      <c r="D1174" s="322" t="s">
        <v>1728</v>
      </c>
      <c r="E1174" s="323">
        <v>7.1</v>
      </c>
    </row>
    <row r="1175" spans="1:5" ht="14.25">
      <c r="A1175" s="321">
        <v>2635</v>
      </c>
      <c r="B1175" s="321">
        <v>24007</v>
      </c>
      <c r="D1175" s="322" t="s">
        <v>1729</v>
      </c>
      <c r="E1175" s="323">
        <v>7</v>
      </c>
    </row>
    <row r="1176" spans="1:5" ht="14.25">
      <c r="A1176" s="321">
        <v>2649</v>
      </c>
      <c r="B1176" s="321">
        <v>24038</v>
      </c>
      <c r="D1176" s="322" t="s">
        <v>1730</v>
      </c>
      <c r="E1176" s="323">
        <v>6.93</v>
      </c>
    </row>
    <row r="1177" spans="1:5" ht="14.25">
      <c r="A1177" s="321">
        <v>2628</v>
      </c>
      <c r="B1177" s="321">
        <v>23027</v>
      </c>
      <c r="D1177" s="322" t="s">
        <v>1731</v>
      </c>
      <c r="E1177" s="323">
        <v>6.9</v>
      </c>
    </row>
    <row r="1178" spans="1:5" ht="14.25">
      <c r="A1178" s="321">
        <v>2629</v>
      </c>
      <c r="B1178" s="321">
        <v>24000</v>
      </c>
      <c r="D1178" s="322" t="s">
        <v>1732</v>
      </c>
      <c r="E1178" s="323">
        <v>6.9</v>
      </c>
    </row>
    <row r="1179" spans="1:5" ht="14.25">
      <c r="A1179" s="321">
        <v>2657</v>
      </c>
      <c r="B1179" s="321">
        <v>24053</v>
      </c>
      <c r="D1179" s="322" t="s">
        <v>1733</v>
      </c>
      <c r="E1179" s="323">
        <v>6.84</v>
      </c>
    </row>
    <row r="1180" spans="1:5" ht="14.25">
      <c r="A1180" s="321">
        <v>2630</v>
      </c>
      <c r="B1180" s="321">
        <v>24001</v>
      </c>
      <c r="D1180" s="322" t="s">
        <v>1734</v>
      </c>
      <c r="E1180" s="323">
        <v>6.77</v>
      </c>
    </row>
    <row r="1181" spans="1:5" ht="14.25">
      <c r="A1181" s="321">
        <v>2667</v>
      </c>
      <c r="B1181" s="321">
        <v>24231</v>
      </c>
      <c r="D1181" s="322" t="s">
        <v>1735</v>
      </c>
      <c r="E1181" s="323">
        <v>6.7</v>
      </c>
    </row>
    <row r="1182" spans="1:5" ht="14.25">
      <c r="A1182" s="321">
        <v>2656</v>
      </c>
      <c r="B1182" s="321">
        <v>24052</v>
      </c>
      <c r="D1182" s="322" t="s">
        <v>1736</v>
      </c>
      <c r="E1182" s="323">
        <v>6.65</v>
      </c>
    </row>
    <row r="1183" spans="1:5" ht="14.25">
      <c r="A1183" s="321">
        <v>2654</v>
      </c>
      <c r="B1183" s="321">
        <v>24050</v>
      </c>
      <c r="D1183" s="322" t="s">
        <v>1737</v>
      </c>
      <c r="E1183" s="323">
        <v>6.64</v>
      </c>
    </row>
    <row r="1184" spans="1:5" ht="14.25">
      <c r="A1184" s="321">
        <v>2668</v>
      </c>
      <c r="B1184" s="321">
        <v>24240</v>
      </c>
      <c r="D1184" s="322" t="s">
        <v>1738</v>
      </c>
      <c r="E1184" s="323">
        <v>6.64</v>
      </c>
    </row>
    <row r="1185" spans="1:5" ht="14.25">
      <c r="A1185" s="321">
        <v>2665</v>
      </c>
      <c r="B1185" s="321">
        <v>24080</v>
      </c>
      <c r="D1185" s="322" t="s">
        <v>1739</v>
      </c>
      <c r="E1185" s="323">
        <v>6.63</v>
      </c>
    </row>
    <row r="1186" spans="1:5" ht="14.25">
      <c r="A1186" s="321">
        <v>2641</v>
      </c>
      <c r="B1186" s="321">
        <v>24016</v>
      </c>
      <c r="D1186" s="322" t="s">
        <v>1740</v>
      </c>
      <c r="E1186" s="323">
        <v>6.62</v>
      </c>
    </row>
    <row r="1187" spans="1:5" ht="14.25">
      <c r="A1187" s="321">
        <v>2651</v>
      </c>
      <c r="B1187" s="321">
        <v>24040</v>
      </c>
      <c r="D1187" s="322" t="s">
        <v>1741</v>
      </c>
      <c r="E1187" s="323">
        <v>6.5</v>
      </c>
    </row>
    <row r="1188" spans="1:5" ht="14.25">
      <c r="A1188" s="321">
        <v>2687</v>
      </c>
      <c r="B1188" s="321">
        <v>24684</v>
      </c>
      <c r="D1188" s="322" t="s">
        <v>1742</v>
      </c>
      <c r="E1188" s="323">
        <v>6.47</v>
      </c>
    </row>
    <row r="1189" spans="1:5" ht="14.25">
      <c r="A1189" s="321">
        <v>2639</v>
      </c>
      <c r="B1189" s="321">
        <v>24011</v>
      </c>
      <c r="D1189" s="322" t="s">
        <v>1743</v>
      </c>
      <c r="E1189" s="323">
        <v>6.44</v>
      </c>
    </row>
    <row r="1190" spans="1:5" ht="14.25">
      <c r="A1190" s="321">
        <v>2647</v>
      </c>
      <c r="B1190" s="321">
        <v>24036</v>
      </c>
      <c r="D1190" s="322" t="s">
        <v>1744</v>
      </c>
      <c r="E1190" s="323">
        <v>6.43</v>
      </c>
    </row>
    <row r="1191" spans="1:5" ht="14.25">
      <c r="A1191" s="321">
        <v>2653</v>
      </c>
      <c r="B1191" s="321">
        <v>24049</v>
      </c>
      <c r="D1191" s="322" t="s">
        <v>1745</v>
      </c>
      <c r="E1191" s="323">
        <v>6.4</v>
      </c>
    </row>
    <row r="1192" spans="1:5" ht="14.25">
      <c r="A1192" s="321">
        <v>2670</v>
      </c>
      <c r="B1192" s="321">
        <v>24311</v>
      </c>
      <c r="D1192" s="322" t="s">
        <v>1746</v>
      </c>
      <c r="E1192" s="323">
        <v>6.38</v>
      </c>
    </row>
    <row r="1193" spans="1:5" ht="14.25">
      <c r="A1193" s="321">
        <v>2675</v>
      </c>
      <c r="B1193" s="321">
        <v>24370</v>
      </c>
      <c r="D1193" s="322" t="s">
        <v>1747</v>
      </c>
      <c r="E1193" s="323">
        <v>6.27</v>
      </c>
    </row>
    <row r="1194" spans="1:5" ht="14.25">
      <c r="A1194" s="321">
        <v>2682</v>
      </c>
      <c r="B1194" s="321">
        <v>24659</v>
      </c>
      <c r="D1194" s="322" t="s">
        <v>1748</v>
      </c>
      <c r="E1194" s="323">
        <v>6.1</v>
      </c>
    </row>
    <row r="1195" spans="1:5" ht="14.25">
      <c r="A1195" s="321">
        <v>2637</v>
      </c>
      <c r="B1195" s="321">
        <v>24009</v>
      </c>
      <c r="D1195" s="322" t="s">
        <v>1749</v>
      </c>
      <c r="E1195" s="323">
        <v>5.94</v>
      </c>
    </row>
    <row r="1196" spans="1:5" ht="14.25">
      <c r="A1196" s="321">
        <v>2658</v>
      </c>
      <c r="B1196" s="321">
        <v>24054</v>
      </c>
      <c r="D1196" s="322" t="s">
        <v>1750</v>
      </c>
      <c r="E1196" s="323">
        <v>5.93</v>
      </c>
    </row>
    <row r="1197" spans="1:5" ht="14.25">
      <c r="A1197" s="321">
        <v>2683</v>
      </c>
      <c r="B1197" s="321">
        <v>24660</v>
      </c>
      <c r="D1197" s="322" t="s">
        <v>1751</v>
      </c>
      <c r="E1197" s="323">
        <v>5.93</v>
      </c>
    </row>
    <row r="1198" spans="1:5" ht="14.25">
      <c r="A1198" s="321">
        <v>2676</v>
      </c>
      <c r="B1198" s="321">
        <v>24371</v>
      </c>
      <c r="D1198" s="322" t="s">
        <v>1752</v>
      </c>
      <c r="E1198" s="323">
        <v>5.91</v>
      </c>
    </row>
    <row r="1199" spans="1:5" ht="14.25">
      <c r="A1199" s="321">
        <v>2664</v>
      </c>
      <c r="B1199" s="321">
        <v>24072</v>
      </c>
      <c r="D1199" s="322" t="s">
        <v>1753</v>
      </c>
      <c r="E1199" s="323">
        <v>5.85</v>
      </c>
    </row>
    <row r="1200" spans="1:5" ht="14.25">
      <c r="A1200" s="321">
        <v>2672</v>
      </c>
      <c r="B1200" s="321">
        <v>24313</v>
      </c>
      <c r="D1200" s="322" t="s">
        <v>1754</v>
      </c>
      <c r="E1200" s="323">
        <v>5.75</v>
      </c>
    </row>
    <row r="1201" spans="1:5" ht="14.25">
      <c r="A1201" s="321">
        <v>2678</v>
      </c>
      <c r="B1201" s="321">
        <v>24441</v>
      </c>
      <c r="D1201" s="322" t="s">
        <v>1755</v>
      </c>
      <c r="E1201" s="323">
        <v>5.66</v>
      </c>
    </row>
    <row r="1202" spans="1:5" ht="14.25">
      <c r="A1202" s="321">
        <v>2644</v>
      </c>
      <c r="B1202" s="321">
        <v>24031</v>
      </c>
      <c r="D1202" s="322" t="s">
        <v>1756</v>
      </c>
      <c r="E1202" s="323">
        <v>5.63</v>
      </c>
    </row>
    <row r="1203" spans="1:5" ht="14.25">
      <c r="A1203" s="321">
        <v>2659</v>
      </c>
      <c r="B1203" s="321">
        <v>24055</v>
      </c>
      <c r="D1203" s="322" t="s">
        <v>1757</v>
      </c>
      <c r="E1203" s="323">
        <v>5.5</v>
      </c>
    </row>
    <row r="1204" spans="1:5" ht="14.25">
      <c r="A1204" s="321">
        <v>2681</v>
      </c>
      <c r="B1204" s="321">
        <v>24616</v>
      </c>
      <c r="D1204" s="322" t="s">
        <v>1758</v>
      </c>
      <c r="E1204" s="323">
        <v>5.43</v>
      </c>
    </row>
    <row r="1205" spans="1:5" ht="14.25">
      <c r="A1205" s="321">
        <v>2627</v>
      </c>
      <c r="B1205" s="321">
        <v>7413</v>
      </c>
      <c r="D1205" s="322" t="s">
        <v>1759</v>
      </c>
      <c r="E1205" s="323">
        <v>5.38</v>
      </c>
    </row>
    <row r="1206" spans="1:5" ht="14.25">
      <c r="A1206" s="321">
        <v>2666</v>
      </c>
      <c r="B1206" s="321">
        <v>24225</v>
      </c>
      <c r="D1206" s="322" t="s">
        <v>1760</v>
      </c>
      <c r="E1206" s="323">
        <v>5.36</v>
      </c>
    </row>
    <row r="1207" spans="1:5" ht="14.25">
      <c r="A1207" s="321">
        <v>2674</v>
      </c>
      <c r="B1207" s="321">
        <v>24360</v>
      </c>
      <c r="D1207" s="322" t="s">
        <v>1761</v>
      </c>
      <c r="E1207" s="323">
        <v>5.29</v>
      </c>
    </row>
    <row r="1208" spans="1:5" ht="14.25">
      <c r="A1208" s="321">
        <v>2685</v>
      </c>
      <c r="B1208" s="321">
        <v>24679</v>
      </c>
      <c r="D1208" s="322" t="s">
        <v>1762</v>
      </c>
      <c r="E1208" s="323">
        <v>4.7</v>
      </c>
    </row>
    <row r="1209" spans="1:5" ht="14.25">
      <c r="A1209" s="321">
        <v>2636</v>
      </c>
      <c r="B1209" s="321">
        <v>24008</v>
      </c>
      <c r="D1209" s="322" t="s">
        <v>1763</v>
      </c>
      <c r="E1209" s="323">
        <v>4.69</v>
      </c>
    </row>
    <row r="1210" spans="1:5" ht="14.25">
      <c r="A1210" s="321">
        <v>2684</v>
      </c>
      <c r="B1210" s="321">
        <v>24678</v>
      </c>
      <c r="D1210" s="322" t="s">
        <v>1764</v>
      </c>
      <c r="E1210" s="323">
        <v>4.44</v>
      </c>
    </row>
    <row r="1211" spans="1:5" ht="14.25">
      <c r="A1211" s="321">
        <v>2648</v>
      </c>
      <c r="B1211" s="321">
        <v>24037</v>
      </c>
      <c r="D1211" s="322" t="s">
        <v>1765</v>
      </c>
      <c r="E1211" s="323">
        <v>4.43</v>
      </c>
    </row>
    <row r="1212" spans="1:5" ht="14.25">
      <c r="A1212" s="321">
        <v>2673</v>
      </c>
      <c r="B1212" s="321">
        <v>24320</v>
      </c>
      <c r="D1212" s="322" t="s">
        <v>1766</v>
      </c>
      <c r="E1212" s="323">
        <v>4.43</v>
      </c>
    </row>
    <row r="1213" spans="1:5" ht="14.25">
      <c r="A1213" s="321">
        <v>2686</v>
      </c>
      <c r="B1213" s="321">
        <v>24680</v>
      </c>
      <c r="D1213" s="322" t="s">
        <v>1767</v>
      </c>
      <c r="E1213" s="323">
        <v>4.25</v>
      </c>
    </row>
    <row r="1214" spans="1:5" ht="14.25">
      <c r="A1214" s="321">
        <v>2679</v>
      </c>
      <c r="B1214" s="321">
        <v>24520</v>
      </c>
      <c r="D1214" s="322" t="s">
        <v>1768</v>
      </c>
      <c r="E1214" s="323">
        <v>4.06</v>
      </c>
    </row>
    <row r="1215" spans="1:5" ht="14.25">
      <c r="A1215" s="321">
        <v>2650</v>
      </c>
      <c r="B1215" s="321">
        <v>24039</v>
      </c>
      <c r="D1215" s="322" t="s">
        <v>1769</v>
      </c>
      <c r="E1215" s="323">
        <v>3.32</v>
      </c>
    </row>
    <row r="1216" spans="1:5" ht="14.25">
      <c r="A1216" s="321">
        <v>2689</v>
      </c>
      <c r="B1216" s="321">
        <v>24686</v>
      </c>
      <c r="D1216" s="322" t="s">
        <v>1770</v>
      </c>
      <c r="E1216" s="323">
        <v>3.23</v>
      </c>
    </row>
    <row r="1217" spans="1:5" ht="14.25">
      <c r="A1217" s="321">
        <v>2484</v>
      </c>
      <c r="B1217" s="321">
        <v>5215</v>
      </c>
      <c r="D1217" s="322" t="s">
        <v>1771</v>
      </c>
      <c r="E1217" s="323" t="s">
        <v>637</v>
      </c>
    </row>
    <row r="1218" spans="1:5" ht="14.25">
      <c r="A1218" s="321">
        <v>2491</v>
      </c>
      <c r="B1218" s="321">
        <v>5007</v>
      </c>
      <c r="D1218" s="322" t="s">
        <v>1772</v>
      </c>
      <c r="E1218" s="323" t="s">
        <v>637</v>
      </c>
    </row>
    <row r="1219" spans="1:5" ht="14.25">
      <c r="A1219" s="321">
        <v>2493</v>
      </c>
      <c r="B1219" s="321">
        <v>5009</v>
      </c>
      <c r="D1219" s="322" t="s">
        <v>1773</v>
      </c>
      <c r="E1219" s="323" t="s">
        <v>637</v>
      </c>
    </row>
    <row r="1220" spans="1:5" ht="14.25">
      <c r="A1220" s="321">
        <v>2497</v>
      </c>
      <c r="B1220" s="321">
        <v>5021</v>
      </c>
      <c r="D1220" s="322" t="s">
        <v>1774</v>
      </c>
      <c r="E1220" s="323" t="s">
        <v>637</v>
      </c>
    </row>
    <row r="1221" spans="1:5" ht="14.25">
      <c r="A1221" s="321">
        <v>2498</v>
      </c>
      <c r="B1221" s="321">
        <v>5022</v>
      </c>
      <c r="D1221" s="322" t="s">
        <v>1775</v>
      </c>
      <c r="E1221" s="323" t="s">
        <v>637</v>
      </c>
    </row>
    <row r="1222" spans="1:5" ht="14.25">
      <c r="A1222" s="321">
        <v>2488</v>
      </c>
      <c r="B1222" s="321">
        <v>5002</v>
      </c>
      <c r="D1222" s="322" t="s">
        <v>1776</v>
      </c>
      <c r="E1222" s="323">
        <v>0.63</v>
      </c>
    </row>
    <row r="1223" spans="1:5" ht="14.25">
      <c r="A1223" s="321">
        <v>2495</v>
      </c>
      <c r="B1223" s="321">
        <v>5011</v>
      </c>
      <c r="D1223" s="322" t="s">
        <v>1777</v>
      </c>
      <c r="E1223" s="323">
        <v>0.63</v>
      </c>
    </row>
    <row r="1224" spans="1:5" ht="14.25">
      <c r="A1224" s="321">
        <v>2522</v>
      </c>
      <c r="B1224" s="321">
        <v>1022</v>
      </c>
      <c r="D1224" s="322" t="s">
        <v>1778</v>
      </c>
      <c r="E1224" s="323">
        <v>0.6</v>
      </c>
    </row>
    <row r="1225" spans="1:5" ht="14.25">
      <c r="A1225" s="321">
        <v>2523</v>
      </c>
      <c r="B1225" s="321">
        <v>2008</v>
      </c>
      <c r="D1225" s="322" t="s">
        <v>1779</v>
      </c>
      <c r="E1225" s="323">
        <v>0.5</v>
      </c>
    </row>
    <row r="1226" spans="1:5" ht="14.25">
      <c r="A1226" s="321">
        <v>2494</v>
      </c>
      <c r="B1226" s="321">
        <v>5010</v>
      </c>
      <c r="D1226" s="322" t="s">
        <v>1780</v>
      </c>
      <c r="E1226" s="323">
        <v>0.48</v>
      </c>
    </row>
    <row r="1227" spans="1:5" ht="14.25">
      <c r="A1227" s="321">
        <v>2525</v>
      </c>
      <c r="B1227" s="321">
        <v>5005</v>
      </c>
      <c r="D1227" s="322" t="s">
        <v>1781</v>
      </c>
      <c r="E1227" s="323">
        <v>0.48</v>
      </c>
    </row>
    <row r="1228" spans="1:5" ht="14.25">
      <c r="A1228" s="321">
        <v>2486</v>
      </c>
      <c r="B1228" s="321">
        <v>5000</v>
      </c>
      <c r="D1228" s="322" t="s">
        <v>1782</v>
      </c>
      <c r="E1228" s="323">
        <v>0.43</v>
      </c>
    </row>
    <row r="1229" spans="1:5" ht="14.25">
      <c r="A1229" s="321">
        <v>2487</v>
      </c>
      <c r="B1229" s="321">
        <v>5001</v>
      </c>
      <c r="D1229" s="322" t="s">
        <v>1783</v>
      </c>
      <c r="E1229" s="323">
        <v>0.39</v>
      </c>
    </row>
    <row r="1230" spans="1:5" ht="14.25">
      <c r="A1230" s="321">
        <v>2492</v>
      </c>
      <c r="B1230" s="321">
        <v>5008</v>
      </c>
      <c r="D1230" s="322" t="s">
        <v>1784</v>
      </c>
      <c r="E1230" s="323">
        <v>0.31</v>
      </c>
    </row>
    <row r="1231" spans="1:5" ht="14.25">
      <c r="A1231" s="321">
        <v>2499</v>
      </c>
      <c r="B1231" s="321">
        <v>5030</v>
      </c>
      <c r="D1231" s="322" t="s">
        <v>1785</v>
      </c>
      <c r="E1231" s="323">
        <v>0.31</v>
      </c>
    </row>
    <row r="1232" spans="1:5" ht="14.25">
      <c r="A1232" s="321">
        <v>2480</v>
      </c>
      <c r="B1232" s="321">
        <v>5207</v>
      </c>
      <c r="D1232" s="322" t="s">
        <v>1786</v>
      </c>
      <c r="E1232" s="323">
        <v>0.3</v>
      </c>
    </row>
    <row r="1233" spans="1:5" ht="14.25">
      <c r="A1233" s="321">
        <v>2521</v>
      </c>
      <c r="B1233" s="321">
        <v>1019</v>
      </c>
      <c r="D1233" s="322" t="s">
        <v>1787</v>
      </c>
      <c r="E1233" s="323">
        <v>0.25</v>
      </c>
    </row>
    <row r="1234" spans="1:5" ht="14.25">
      <c r="A1234" s="321">
        <v>2477</v>
      </c>
      <c r="B1234" s="321">
        <v>1006</v>
      </c>
      <c r="D1234" s="322" t="s">
        <v>1788</v>
      </c>
      <c r="E1234" s="323">
        <v>0.2</v>
      </c>
    </row>
    <row r="1235" spans="1:5" ht="14.25">
      <c r="A1235" s="321">
        <v>2481</v>
      </c>
      <c r="B1235" s="321">
        <v>5209</v>
      </c>
      <c r="D1235" s="322" t="s">
        <v>1789</v>
      </c>
      <c r="E1235" s="323">
        <v>0.2</v>
      </c>
    </row>
    <row r="1236" spans="1:5" ht="14.25">
      <c r="A1236" s="321">
        <v>2520</v>
      </c>
      <c r="B1236" s="321">
        <v>1018</v>
      </c>
      <c r="D1236" s="322" t="s">
        <v>1790</v>
      </c>
      <c r="E1236" s="323">
        <v>0.18</v>
      </c>
    </row>
    <row r="1237" spans="1:5" ht="14.25">
      <c r="A1237" s="321">
        <v>2503</v>
      </c>
      <c r="B1237" s="321">
        <v>1003</v>
      </c>
      <c r="D1237" s="322" t="s">
        <v>1791</v>
      </c>
      <c r="E1237" s="323">
        <v>0.1</v>
      </c>
    </row>
    <row r="1238" spans="1:5" ht="14.25">
      <c r="A1238" s="321">
        <v>2511</v>
      </c>
      <c r="B1238" s="321">
        <v>1015</v>
      </c>
      <c r="D1238" s="322" t="s">
        <v>1792</v>
      </c>
      <c r="E1238" s="323">
        <v>0.1</v>
      </c>
    </row>
    <row r="1239" spans="1:5" ht="14.25">
      <c r="A1239" s="321">
        <v>2482</v>
      </c>
      <c r="B1239" s="321">
        <v>5210</v>
      </c>
      <c r="D1239" s="322" t="s">
        <v>1793</v>
      </c>
      <c r="E1239" s="323">
        <v>0.09</v>
      </c>
    </row>
    <row r="1240" spans="1:5" ht="14.25">
      <c r="A1240" s="321">
        <v>2483</v>
      </c>
      <c r="B1240" s="321">
        <v>5214</v>
      </c>
      <c r="D1240" s="322" t="s">
        <v>1794</v>
      </c>
      <c r="E1240" s="323">
        <v>0.07</v>
      </c>
    </row>
    <row r="1241" spans="1:5" ht="14.25">
      <c r="A1241" s="321">
        <v>2489</v>
      </c>
      <c r="B1241" s="321">
        <v>5003</v>
      </c>
      <c r="D1241" s="322" t="s">
        <v>1795</v>
      </c>
      <c r="E1241" s="323">
        <v>0.069</v>
      </c>
    </row>
    <row r="1242" spans="1:5" ht="14.25">
      <c r="A1242" s="321">
        <v>2506</v>
      </c>
      <c r="B1242" s="321">
        <v>1007</v>
      </c>
      <c r="D1242" s="322" t="s">
        <v>1796</v>
      </c>
      <c r="E1242" s="323">
        <v>0.054</v>
      </c>
    </row>
    <row r="1243" spans="1:5" ht="14.25">
      <c r="A1243" s="321">
        <v>2478</v>
      </c>
      <c r="B1243" s="321">
        <v>5100</v>
      </c>
      <c r="D1243" s="322" t="s">
        <v>1797</v>
      </c>
      <c r="E1243" s="323">
        <v>0</v>
      </c>
    </row>
    <row r="1244" spans="1:5" ht="14.25">
      <c r="A1244" s="321">
        <v>2479</v>
      </c>
      <c r="B1244" s="321">
        <v>5201</v>
      </c>
      <c r="D1244" s="322" t="s">
        <v>1798</v>
      </c>
      <c r="E1244" s="323">
        <v>0</v>
      </c>
    </row>
    <row r="1245" spans="1:5" ht="14.25">
      <c r="A1245" s="321">
        <v>2485</v>
      </c>
      <c r="B1245" s="321">
        <v>5216</v>
      </c>
      <c r="D1245" s="322" t="s">
        <v>1799</v>
      </c>
      <c r="E1245" s="323">
        <v>0</v>
      </c>
    </row>
    <row r="1246" spans="1:5" ht="14.25">
      <c r="A1246" s="321">
        <v>2490</v>
      </c>
      <c r="B1246" s="321">
        <v>5006</v>
      </c>
      <c r="D1246" s="322" t="s">
        <v>1800</v>
      </c>
      <c r="E1246" s="323">
        <v>0</v>
      </c>
    </row>
    <row r="1247" spans="1:5" ht="14.25">
      <c r="A1247" s="321">
        <v>2496</v>
      </c>
      <c r="B1247" s="321">
        <v>5020</v>
      </c>
      <c r="D1247" s="322" t="s">
        <v>1801</v>
      </c>
      <c r="E1247" s="323">
        <v>0</v>
      </c>
    </row>
    <row r="1248" spans="1:5" ht="14.25">
      <c r="A1248" s="321">
        <v>2500</v>
      </c>
      <c r="B1248" s="321">
        <v>1000</v>
      </c>
      <c r="D1248" s="322" t="s">
        <v>1802</v>
      </c>
      <c r="E1248" s="323">
        <v>0</v>
      </c>
    </row>
    <row r="1249" spans="1:5" ht="14.25">
      <c r="A1249" s="321">
        <v>2501</v>
      </c>
      <c r="B1249" s="321">
        <v>1001</v>
      </c>
      <c r="D1249" s="322" t="s">
        <v>1803</v>
      </c>
      <c r="E1249" s="323">
        <v>0</v>
      </c>
    </row>
    <row r="1250" spans="1:5" ht="14.25">
      <c r="A1250" s="321">
        <v>2502</v>
      </c>
      <c r="B1250" s="321">
        <v>1002</v>
      </c>
      <c r="D1250" s="322" t="s">
        <v>1804</v>
      </c>
      <c r="E1250" s="323">
        <v>0</v>
      </c>
    </row>
    <row r="1251" spans="1:5" ht="14.25">
      <c r="A1251" s="321">
        <v>2504</v>
      </c>
      <c r="B1251" s="321">
        <v>1004</v>
      </c>
      <c r="D1251" s="322" t="s">
        <v>1805</v>
      </c>
      <c r="E1251" s="323">
        <v>0</v>
      </c>
    </row>
    <row r="1252" spans="1:5" ht="14.25">
      <c r="A1252" s="321">
        <v>2505</v>
      </c>
      <c r="B1252" s="321">
        <v>1005</v>
      </c>
      <c r="D1252" s="322" t="s">
        <v>1806</v>
      </c>
      <c r="E1252" s="323">
        <v>0</v>
      </c>
    </row>
    <row r="1253" spans="1:5" ht="14.25">
      <c r="A1253" s="321">
        <v>2507</v>
      </c>
      <c r="B1253" s="321">
        <v>1008</v>
      </c>
      <c r="D1253" s="322" t="s">
        <v>1807</v>
      </c>
      <c r="E1253" s="323">
        <v>0</v>
      </c>
    </row>
    <row r="1254" spans="1:5" ht="14.25">
      <c r="A1254" s="321">
        <v>2508</v>
      </c>
      <c r="B1254" s="321">
        <v>1010</v>
      </c>
      <c r="D1254" s="322" t="s">
        <v>1808</v>
      </c>
      <c r="E1254" s="323">
        <v>0</v>
      </c>
    </row>
    <row r="1255" spans="1:5" ht="14.25">
      <c r="A1255" s="321">
        <v>2509</v>
      </c>
      <c r="B1255" s="321">
        <v>1011</v>
      </c>
      <c r="D1255" s="322" t="s">
        <v>1809</v>
      </c>
      <c r="E1255" s="323">
        <v>0</v>
      </c>
    </row>
    <row r="1256" spans="1:5" ht="14.25">
      <c r="A1256" s="321">
        <v>2510</v>
      </c>
      <c r="B1256" s="321">
        <v>1014</v>
      </c>
      <c r="D1256" s="322" t="s">
        <v>1810</v>
      </c>
      <c r="E1256" s="323">
        <v>0</v>
      </c>
    </row>
    <row r="1257" spans="1:5" ht="14.25">
      <c r="A1257" s="321">
        <v>2512</v>
      </c>
      <c r="B1257" s="321">
        <v>1016</v>
      </c>
      <c r="D1257" s="322" t="s">
        <v>1811</v>
      </c>
      <c r="E1257" s="323">
        <v>0</v>
      </c>
    </row>
    <row r="1258" spans="1:5" ht="14.25">
      <c r="A1258" s="321">
        <v>2513</v>
      </c>
      <c r="B1258" s="321">
        <v>1021</v>
      </c>
      <c r="D1258" s="322" t="s">
        <v>1812</v>
      </c>
      <c r="E1258" s="323">
        <v>0</v>
      </c>
    </row>
    <row r="1259" spans="1:5" ht="14.25">
      <c r="A1259" s="321">
        <v>2514</v>
      </c>
      <c r="B1259" s="321">
        <v>1023</v>
      </c>
      <c r="D1259" s="322" t="s">
        <v>1813</v>
      </c>
      <c r="E1259" s="323">
        <v>0</v>
      </c>
    </row>
    <row r="1260" spans="1:5" ht="14.25">
      <c r="A1260" s="321">
        <v>2515</v>
      </c>
      <c r="B1260" s="321">
        <v>1024</v>
      </c>
      <c r="D1260" s="322" t="s">
        <v>1814</v>
      </c>
      <c r="E1260" s="323">
        <v>0</v>
      </c>
    </row>
    <row r="1261" spans="1:5" ht="14.25">
      <c r="A1261" s="321">
        <v>2516</v>
      </c>
      <c r="B1261" s="321">
        <v>1026</v>
      </c>
      <c r="D1261" s="322" t="s">
        <v>1815</v>
      </c>
      <c r="E1261" s="323">
        <v>0</v>
      </c>
    </row>
    <row r="1262" spans="1:5" ht="14.25">
      <c r="A1262" s="321">
        <v>2517</v>
      </c>
      <c r="B1262" s="321">
        <v>1012</v>
      </c>
      <c r="D1262" s="322" t="s">
        <v>1816</v>
      </c>
      <c r="E1262" s="323">
        <v>0</v>
      </c>
    </row>
    <row r="1263" spans="1:5" ht="14.25">
      <c r="A1263" s="321">
        <v>2518</v>
      </c>
      <c r="B1263" s="321">
        <v>1013</v>
      </c>
      <c r="D1263" s="322" t="s">
        <v>1817</v>
      </c>
      <c r="E1263" s="323">
        <v>0</v>
      </c>
    </row>
    <row r="1264" spans="1:5" ht="14.25">
      <c r="A1264" s="321">
        <v>2519</v>
      </c>
      <c r="B1264" s="321">
        <v>1017</v>
      </c>
      <c r="D1264" s="322" t="s">
        <v>1818</v>
      </c>
      <c r="E1264" s="323">
        <v>0</v>
      </c>
    </row>
    <row r="1265" spans="1:5" ht="14.25">
      <c r="A1265" s="321">
        <v>2524</v>
      </c>
      <c r="B1265" s="321">
        <v>5004</v>
      </c>
      <c r="D1265" s="322" t="s">
        <v>1819</v>
      </c>
      <c r="E1265" s="323">
        <v>0</v>
      </c>
    </row>
    <row r="1266" spans="1:5" ht="14.25">
      <c r="A1266" s="321">
        <v>2400</v>
      </c>
      <c r="B1266" s="321">
        <v>18033</v>
      </c>
      <c r="D1266" s="322" t="s">
        <v>1820</v>
      </c>
      <c r="E1266" s="323" t="s">
        <v>1821</v>
      </c>
    </row>
    <row r="1267" spans="1:5" ht="14.25">
      <c r="A1267" s="321">
        <v>2415</v>
      </c>
      <c r="B1267" s="321">
        <v>18067</v>
      </c>
      <c r="D1267" s="322" t="s">
        <v>1822</v>
      </c>
      <c r="E1267" s="323" t="s">
        <v>1821</v>
      </c>
    </row>
    <row r="1268" spans="1:5" ht="14.25">
      <c r="A1268" s="321">
        <v>2459</v>
      </c>
      <c r="B1268" s="321">
        <v>18161</v>
      </c>
      <c r="D1268" s="322" t="s">
        <v>1823</v>
      </c>
      <c r="E1268" s="323" t="s">
        <v>1821</v>
      </c>
    </row>
    <row r="1269" spans="1:5" ht="14.25">
      <c r="A1269" s="321">
        <v>2326</v>
      </c>
      <c r="B1269" s="321">
        <v>2011</v>
      </c>
      <c r="D1269" s="322" t="s">
        <v>1824</v>
      </c>
      <c r="E1269" s="323" t="s">
        <v>637</v>
      </c>
    </row>
    <row r="1270" spans="1:5" ht="14.25">
      <c r="A1270" s="321">
        <v>2346</v>
      </c>
      <c r="B1270" s="321">
        <v>2035</v>
      </c>
      <c r="D1270" s="322" t="s">
        <v>1825</v>
      </c>
      <c r="E1270" s="323" t="s">
        <v>637</v>
      </c>
    </row>
    <row r="1271" spans="1:5" ht="14.25">
      <c r="A1271" s="321">
        <v>2384</v>
      </c>
      <c r="B1271" s="321">
        <v>18011</v>
      </c>
      <c r="D1271" s="322" t="s">
        <v>1826</v>
      </c>
      <c r="E1271" s="323" t="s">
        <v>637</v>
      </c>
    </row>
    <row r="1272" spans="1:5" ht="14.25">
      <c r="A1272" s="321">
        <v>2395</v>
      </c>
      <c r="B1272" s="321">
        <v>18025</v>
      </c>
      <c r="D1272" s="322" t="s">
        <v>1827</v>
      </c>
      <c r="E1272" s="323" t="s">
        <v>637</v>
      </c>
    </row>
    <row r="1273" spans="1:5" ht="14.25">
      <c r="A1273" s="321">
        <v>2408</v>
      </c>
      <c r="B1273" s="321">
        <v>18057</v>
      </c>
      <c r="D1273" s="322" t="s">
        <v>1828</v>
      </c>
      <c r="E1273" s="323" t="s">
        <v>637</v>
      </c>
    </row>
    <row r="1274" spans="1:5" ht="14.25">
      <c r="A1274" s="321">
        <v>2440</v>
      </c>
      <c r="B1274" s="321">
        <v>18904</v>
      </c>
      <c r="D1274" s="322" t="s">
        <v>1829</v>
      </c>
      <c r="E1274" s="323" t="s">
        <v>637</v>
      </c>
    </row>
    <row r="1275" spans="1:5" ht="14.25">
      <c r="A1275" s="321">
        <v>2441</v>
      </c>
      <c r="B1275" s="321">
        <v>18905</v>
      </c>
      <c r="D1275" s="322" t="s">
        <v>1830</v>
      </c>
      <c r="E1275" s="323" t="s">
        <v>637</v>
      </c>
    </row>
    <row r="1276" spans="1:5" ht="14.25">
      <c r="A1276" s="321">
        <v>2442</v>
      </c>
      <c r="B1276" s="321">
        <v>18906</v>
      </c>
      <c r="D1276" s="322" t="s">
        <v>1831</v>
      </c>
      <c r="E1276" s="323" t="s">
        <v>637</v>
      </c>
    </row>
    <row r="1277" spans="1:5" ht="14.25">
      <c r="A1277" s="321">
        <v>2443</v>
      </c>
      <c r="B1277" s="321">
        <v>18907</v>
      </c>
      <c r="D1277" s="322" t="s">
        <v>1832</v>
      </c>
      <c r="E1277" s="323" t="s">
        <v>637</v>
      </c>
    </row>
    <row r="1278" spans="1:5" ht="14.25">
      <c r="A1278" s="321">
        <v>2445</v>
      </c>
      <c r="B1278" s="321">
        <v>18004</v>
      </c>
      <c r="D1278" s="322" t="s">
        <v>1833</v>
      </c>
      <c r="E1278" s="323" t="s">
        <v>637</v>
      </c>
    </row>
    <row r="1279" spans="1:5" ht="14.25">
      <c r="A1279" s="321">
        <v>2449</v>
      </c>
      <c r="B1279" s="321">
        <v>18071</v>
      </c>
      <c r="D1279" s="322" t="s">
        <v>1834</v>
      </c>
      <c r="E1279" s="323" t="s">
        <v>637</v>
      </c>
    </row>
    <row r="1280" spans="1:5" ht="14.25">
      <c r="A1280" s="321">
        <v>2463</v>
      </c>
      <c r="B1280" s="321">
        <v>18017</v>
      </c>
      <c r="D1280" s="322" t="s">
        <v>1835</v>
      </c>
      <c r="E1280" s="323" t="s">
        <v>637</v>
      </c>
    </row>
    <row r="1281" spans="1:5" ht="14.25">
      <c r="A1281" s="321">
        <v>2464</v>
      </c>
      <c r="B1281" s="321">
        <v>18059</v>
      </c>
      <c r="D1281" s="322" t="s">
        <v>1836</v>
      </c>
      <c r="E1281" s="323" t="s">
        <v>637</v>
      </c>
    </row>
    <row r="1282" spans="1:5" ht="14.25">
      <c r="A1282" s="321">
        <v>2476</v>
      </c>
      <c r="B1282" s="321">
        <v>18220</v>
      </c>
      <c r="D1282" s="322" t="s">
        <v>1837</v>
      </c>
      <c r="E1282" s="323" t="s">
        <v>637</v>
      </c>
    </row>
    <row r="1283" spans="1:5" ht="14.25">
      <c r="A1283" s="321">
        <v>2365</v>
      </c>
      <c r="B1283" s="321">
        <v>2010</v>
      </c>
      <c r="D1283" s="322" t="s">
        <v>1838</v>
      </c>
      <c r="E1283" s="323" t="s">
        <v>1839</v>
      </c>
    </row>
    <row r="1284" spans="1:5" ht="14.25">
      <c r="A1284" s="321">
        <v>2467</v>
      </c>
      <c r="B1284" s="321">
        <v>18100</v>
      </c>
      <c r="D1284" s="322" t="s">
        <v>1840</v>
      </c>
      <c r="E1284" s="323">
        <v>22.4</v>
      </c>
    </row>
    <row r="1285" spans="1:5" ht="14.25">
      <c r="A1285" s="321">
        <v>2462</v>
      </c>
      <c r="B1285" s="321">
        <v>18005</v>
      </c>
      <c r="D1285" s="322" t="s">
        <v>1841</v>
      </c>
      <c r="E1285" s="323">
        <v>19.4</v>
      </c>
    </row>
    <row r="1286" spans="1:5" ht="14.25">
      <c r="A1286" s="321">
        <v>2466</v>
      </c>
      <c r="B1286" s="321">
        <v>18076</v>
      </c>
      <c r="D1286" s="322" t="s">
        <v>1842</v>
      </c>
      <c r="E1286" s="323">
        <v>19.4</v>
      </c>
    </row>
    <row r="1287" spans="1:5" ht="14.25">
      <c r="A1287" s="321">
        <v>2461</v>
      </c>
      <c r="B1287" s="321">
        <v>18003</v>
      </c>
      <c r="D1287" s="322" t="s">
        <v>1843</v>
      </c>
      <c r="E1287" s="323">
        <v>14.4</v>
      </c>
    </row>
    <row r="1288" spans="1:5" ht="14.25">
      <c r="A1288" s="321">
        <v>2465</v>
      </c>
      <c r="B1288" s="321">
        <v>18069</v>
      </c>
      <c r="D1288" s="322" t="s">
        <v>1844</v>
      </c>
      <c r="E1288" s="323">
        <v>12.7</v>
      </c>
    </row>
    <row r="1289" spans="1:5" ht="14.25">
      <c r="A1289" s="321">
        <v>2472</v>
      </c>
      <c r="B1289" s="321">
        <v>18160</v>
      </c>
      <c r="D1289" s="322" t="s">
        <v>1845</v>
      </c>
      <c r="E1289" s="323">
        <v>11.9</v>
      </c>
    </row>
    <row r="1290" spans="1:5" ht="14.25">
      <c r="A1290" s="321">
        <v>2473</v>
      </c>
      <c r="B1290" s="321">
        <v>18163</v>
      </c>
      <c r="D1290" s="322" t="s">
        <v>1846</v>
      </c>
      <c r="E1290" s="323">
        <v>11</v>
      </c>
    </row>
    <row r="1291" spans="1:5" ht="14.25">
      <c r="A1291" s="321">
        <v>2469</v>
      </c>
      <c r="B1291" s="321">
        <v>18102</v>
      </c>
      <c r="D1291" s="322" t="s">
        <v>1847</v>
      </c>
      <c r="E1291" s="323">
        <v>9.9</v>
      </c>
    </row>
    <row r="1292" spans="1:5" ht="14.25">
      <c r="A1292" s="321">
        <v>2470</v>
      </c>
      <c r="B1292" s="321">
        <v>18150</v>
      </c>
      <c r="D1292" s="322" t="s">
        <v>1848</v>
      </c>
      <c r="E1292" s="323">
        <v>9.3</v>
      </c>
    </row>
    <row r="1293" spans="1:5" ht="14.25">
      <c r="A1293" s="321">
        <v>2468</v>
      </c>
      <c r="B1293" s="321">
        <v>18101</v>
      </c>
      <c r="D1293" s="322" t="s">
        <v>1849</v>
      </c>
      <c r="E1293" s="323">
        <v>6.65</v>
      </c>
    </row>
    <row r="1294" spans="1:5" ht="14.25">
      <c r="A1294" s="321">
        <v>2474</v>
      </c>
      <c r="B1294" s="321">
        <v>18167</v>
      </c>
      <c r="D1294" s="322" t="s">
        <v>1850</v>
      </c>
      <c r="E1294" s="323">
        <v>4.68</v>
      </c>
    </row>
    <row r="1295" spans="1:5" ht="14.25">
      <c r="A1295" s="321">
        <v>2475</v>
      </c>
      <c r="B1295" s="321">
        <v>18168</v>
      </c>
      <c r="D1295" s="322" t="s">
        <v>1851</v>
      </c>
      <c r="E1295" s="323">
        <v>4.29</v>
      </c>
    </row>
    <row r="1296" spans="1:5" ht="14.25">
      <c r="A1296" s="321">
        <v>2453</v>
      </c>
      <c r="B1296" s="321">
        <v>18106</v>
      </c>
      <c r="D1296" s="322" t="s">
        <v>1852</v>
      </c>
      <c r="E1296" s="323">
        <v>4.08</v>
      </c>
    </row>
    <row r="1297" spans="1:5" ht="14.25">
      <c r="A1297" s="321">
        <v>2452</v>
      </c>
      <c r="B1297" s="321">
        <v>18104</v>
      </c>
      <c r="D1297" s="322" t="s">
        <v>1853</v>
      </c>
      <c r="E1297" s="323">
        <v>3.78</v>
      </c>
    </row>
    <row r="1298" spans="1:5" ht="14.25">
      <c r="A1298" s="321">
        <v>2437</v>
      </c>
      <c r="B1298" s="321">
        <v>18901</v>
      </c>
      <c r="D1298" s="322" t="s">
        <v>1854</v>
      </c>
      <c r="E1298" s="323">
        <v>3.75</v>
      </c>
    </row>
    <row r="1299" spans="1:5" ht="14.25">
      <c r="A1299" s="321">
        <v>2455</v>
      </c>
      <c r="B1299" s="321">
        <v>18153</v>
      </c>
      <c r="D1299" s="322" t="s">
        <v>1855</v>
      </c>
      <c r="E1299" s="323">
        <v>3.66</v>
      </c>
    </row>
    <row r="1300" spans="1:5" ht="14.25">
      <c r="A1300" s="321">
        <v>2436</v>
      </c>
      <c r="B1300" s="321">
        <v>18900</v>
      </c>
      <c r="D1300" s="322" t="s">
        <v>1856</v>
      </c>
      <c r="E1300" s="323">
        <v>3.63</v>
      </c>
    </row>
    <row r="1301" spans="1:5" ht="14.25">
      <c r="A1301" s="321">
        <v>2439</v>
      </c>
      <c r="B1301" s="321">
        <v>18903</v>
      </c>
      <c r="D1301" s="322" t="s">
        <v>1857</v>
      </c>
      <c r="E1301" s="323">
        <v>3.3</v>
      </c>
    </row>
    <row r="1302" spans="1:5" ht="14.25">
      <c r="A1302" s="321">
        <v>2471</v>
      </c>
      <c r="B1302" s="321">
        <v>18152</v>
      </c>
      <c r="D1302" s="322" t="s">
        <v>1858</v>
      </c>
      <c r="E1302" s="323">
        <v>3.3</v>
      </c>
    </row>
    <row r="1303" spans="1:5" ht="14.25">
      <c r="A1303" s="321">
        <v>2438</v>
      </c>
      <c r="B1303" s="321">
        <v>18902</v>
      </c>
      <c r="D1303" s="322" t="s">
        <v>1859</v>
      </c>
      <c r="E1303" s="323">
        <v>3.25</v>
      </c>
    </row>
    <row r="1304" spans="1:5" ht="14.25">
      <c r="A1304" s="321">
        <v>2429</v>
      </c>
      <c r="B1304" s="321">
        <v>19120</v>
      </c>
      <c r="D1304" s="322" t="s">
        <v>1860</v>
      </c>
      <c r="E1304" s="323">
        <v>2.87</v>
      </c>
    </row>
    <row r="1305" spans="1:5" ht="14.25">
      <c r="A1305" s="321">
        <v>2430</v>
      </c>
      <c r="B1305" s="321">
        <v>19122</v>
      </c>
      <c r="D1305" s="322" t="s">
        <v>1861</v>
      </c>
      <c r="E1305" s="323">
        <v>2.7</v>
      </c>
    </row>
    <row r="1306" spans="1:5" ht="14.25">
      <c r="A1306" s="321">
        <v>2444</v>
      </c>
      <c r="B1306" s="321">
        <v>29209</v>
      </c>
      <c r="D1306" s="322" t="s">
        <v>1862</v>
      </c>
      <c r="E1306" s="323">
        <v>2.3</v>
      </c>
    </row>
    <row r="1307" spans="1:5" ht="14.25">
      <c r="A1307" s="321">
        <v>2431</v>
      </c>
      <c r="B1307" s="321">
        <v>19127</v>
      </c>
      <c r="D1307" s="322" t="s">
        <v>1863</v>
      </c>
      <c r="E1307" s="323">
        <v>2.13</v>
      </c>
    </row>
    <row r="1308" spans="1:5" ht="14.25">
      <c r="A1308" s="321">
        <v>2432</v>
      </c>
      <c r="B1308" s="321">
        <v>18041</v>
      </c>
      <c r="D1308" s="322" t="s">
        <v>1864</v>
      </c>
      <c r="E1308" s="323">
        <v>1.77</v>
      </c>
    </row>
    <row r="1309" spans="1:5" ht="14.25">
      <c r="A1309" s="321">
        <v>2454</v>
      </c>
      <c r="B1309" s="321">
        <v>18151</v>
      </c>
      <c r="D1309" s="322" t="s">
        <v>1865</v>
      </c>
      <c r="E1309" s="323">
        <v>1.36</v>
      </c>
    </row>
    <row r="1310" spans="1:5" ht="14.25">
      <c r="A1310" s="321">
        <v>2433</v>
      </c>
      <c r="B1310" s="321">
        <v>18107</v>
      </c>
      <c r="D1310" s="322" t="s">
        <v>1866</v>
      </c>
      <c r="E1310" s="323">
        <v>1.06</v>
      </c>
    </row>
    <row r="1311" spans="1:5" ht="14.25">
      <c r="A1311" s="321">
        <v>2338</v>
      </c>
      <c r="B1311" s="321">
        <v>2026</v>
      </c>
      <c r="D1311" s="322" t="s">
        <v>1867</v>
      </c>
      <c r="E1311" s="323">
        <v>0.88</v>
      </c>
    </row>
    <row r="1312" spans="1:5" ht="14.25">
      <c r="A1312" s="321">
        <v>2343</v>
      </c>
      <c r="B1312" s="321">
        <v>2032</v>
      </c>
      <c r="D1312" s="322" t="s">
        <v>1868</v>
      </c>
      <c r="E1312" s="323">
        <v>0.88</v>
      </c>
    </row>
    <row r="1313" spans="1:5" ht="14.25">
      <c r="A1313" s="321">
        <v>2353</v>
      </c>
      <c r="B1313" s="321">
        <v>2053</v>
      </c>
      <c r="D1313" s="322" t="s">
        <v>1869</v>
      </c>
      <c r="E1313" s="323">
        <v>0.88</v>
      </c>
    </row>
    <row r="1314" spans="1:5" ht="14.25">
      <c r="A1314" s="321">
        <v>2352</v>
      </c>
      <c r="B1314" s="321">
        <v>2052</v>
      </c>
      <c r="D1314" s="322" t="s">
        <v>1870</v>
      </c>
      <c r="E1314" s="323">
        <v>0.85</v>
      </c>
    </row>
    <row r="1315" spans="1:5" ht="14.25">
      <c r="A1315" s="321">
        <v>2360</v>
      </c>
      <c r="B1315" s="321">
        <v>2075</v>
      </c>
      <c r="D1315" s="322" t="s">
        <v>1871</v>
      </c>
      <c r="E1315" s="323">
        <v>0.72</v>
      </c>
    </row>
    <row r="1316" spans="1:5" ht="14.25">
      <c r="A1316" s="321">
        <v>2328</v>
      </c>
      <c r="B1316" s="321">
        <v>2013</v>
      </c>
      <c r="D1316" s="322" t="s">
        <v>1872</v>
      </c>
      <c r="E1316" s="323">
        <v>0.7</v>
      </c>
    </row>
    <row r="1317" spans="1:5" ht="14.25">
      <c r="A1317" s="321">
        <v>2348</v>
      </c>
      <c r="B1317" s="321">
        <v>2038</v>
      </c>
      <c r="D1317" s="322" t="s">
        <v>1873</v>
      </c>
      <c r="E1317" s="323">
        <v>0.7</v>
      </c>
    </row>
    <row r="1318" spans="1:5" ht="14.25">
      <c r="A1318" s="321">
        <v>2434</v>
      </c>
      <c r="B1318" s="321">
        <v>18110</v>
      </c>
      <c r="D1318" s="322" t="s">
        <v>1874</v>
      </c>
      <c r="E1318" s="323">
        <v>0.69</v>
      </c>
    </row>
    <row r="1319" spans="1:5" ht="14.25">
      <c r="A1319" s="321">
        <v>2336</v>
      </c>
      <c r="B1319" s="321">
        <v>2024</v>
      </c>
      <c r="D1319" s="322" t="s">
        <v>1875</v>
      </c>
      <c r="E1319" s="323">
        <v>0.67</v>
      </c>
    </row>
    <row r="1320" spans="1:5" ht="14.25">
      <c r="A1320" s="321">
        <v>2345</v>
      </c>
      <c r="B1320" s="321">
        <v>2034</v>
      </c>
      <c r="D1320" s="322" t="s">
        <v>1876</v>
      </c>
      <c r="E1320" s="323">
        <v>0.66</v>
      </c>
    </row>
    <row r="1321" spans="1:5" ht="14.25">
      <c r="A1321" s="321">
        <v>2327</v>
      </c>
      <c r="B1321" s="321">
        <v>2012</v>
      </c>
      <c r="D1321" s="322" t="s">
        <v>1877</v>
      </c>
      <c r="E1321" s="323">
        <v>0.63</v>
      </c>
    </row>
    <row r="1322" spans="1:5" ht="14.25">
      <c r="A1322" s="321">
        <v>2362</v>
      </c>
      <c r="B1322" s="321">
        <v>2377</v>
      </c>
      <c r="D1322" s="322" t="s">
        <v>1878</v>
      </c>
      <c r="E1322" s="323">
        <v>0.63</v>
      </c>
    </row>
    <row r="1323" spans="1:5" ht="14.25">
      <c r="A1323" s="321">
        <v>2363</v>
      </c>
      <c r="B1323" s="321">
        <v>2500</v>
      </c>
      <c r="D1323" s="322" t="s">
        <v>1879</v>
      </c>
      <c r="E1323" s="323">
        <v>0.62</v>
      </c>
    </row>
    <row r="1324" spans="1:5" ht="14.25">
      <c r="A1324" s="321">
        <v>2355</v>
      </c>
      <c r="B1324" s="321">
        <v>2070</v>
      </c>
      <c r="D1324" s="322" t="s">
        <v>1880</v>
      </c>
      <c r="E1324" s="323">
        <v>0.61</v>
      </c>
    </row>
    <row r="1325" spans="1:5" ht="14.25">
      <c r="A1325" s="321">
        <v>2428</v>
      </c>
      <c r="B1325" s="321">
        <v>18343</v>
      </c>
      <c r="D1325" s="322" t="s">
        <v>1881</v>
      </c>
      <c r="E1325" s="323">
        <v>0.56</v>
      </c>
    </row>
    <row r="1326" spans="1:5" ht="14.25">
      <c r="A1326" s="321">
        <v>2460</v>
      </c>
      <c r="B1326" s="321">
        <v>18162</v>
      </c>
      <c r="D1326" s="322" t="s">
        <v>1882</v>
      </c>
      <c r="E1326" s="323">
        <v>0.56</v>
      </c>
    </row>
    <row r="1327" spans="1:5" ht="14.25">
      <c r="A1327" s="321">
        <v>2361</v>
      </c>
      <c r="B1327" s="321">
        <v>2077</v>
      </c>
      <c r="D1327" s="322" t="s">
        <v>1883</v>
      </c>
      <c r="E1327" s="323">
        <v>0.54</v>
      </c>
    </row>
    <row r="1328" spans="1:5" ht="14.25">
      <c r="A1328" s="321">
        <v>2323</v>
      </c>
      <c r="B1328" s="321">
        <v>2004</v>
      </c>
      <c r="D1328" s="322" t="s">
        <v>1884</v>
      </c>
      <c r="E1328" s="323">
        <v>0.52</v>
      </c>
    </row>
    <row r="1329" spans="1:5" ht="14.25">
      <c r="A1329" s="321">
        <v>2330</v>
      </c>
      <c r="B1329" s="321">
        <v>2015</v>
      </c>
      <c r="D1329" s="322" t="s">
        <v>1885</v>
      </c>
      <c r="E1329" s="323">
        <v>0.52</v>
      </c>
    </row>
    <row r="1330" spans="1:5" ht="14.25">
      <c r="A1330" s="321">
        <v>2354</v>
      </c>
      <c r="B1330" s="321">
        <v>2069</v>
      </c>
      <c r="D1330" s="322" t="s">
        <v>1886</v>
      </c>
      <c r="E1330" s="323">
        <v>0.52</v>
      </c>
    </row>
    <row r="1331" spans="1:5" ht="14.25">
      <c r="A1331" s="321">
        <v>2357</v>
      </c>
      <c r="B1331" s="321">
        <v>2072</v>
      </c>
      <c r="D1331" s="322" t="s">
        <v>1887</v>
      </c>
      <c r="E1331" s="323">
        <v>0.51</v>
      </c>
    </row>
    <row r="1332" spans="1:5" ht="14.25">
      <c r="A1332" s="321">
        <v>2337</v>
      </c>
      <c r="B1332" s="321">
        <v>2025</v>
      </c>
      <c r="D1332" s="322" t="s">
        <v>1888</v>
      </c>
      <c r="E1332" s="323">
        <v>0.5</v>
      </c>
    </row>
    <row r="1333" spans="1:5" ht="14.25">
      <c r="A1333" s="321">
        <v>2347</v>
      </c>
      <c r="B1333" s="321">
        <v>2036</v>
      </c>
      <c r="D1333" s="322" t="s">
        <v>1889</v>
      </c>
      <c r="E1333" s="323">
        <v>0.5</v>
      </c>
    </row>
    <row r="1334" spans="1:5" ht="14.25">
      <c r="A1334" s="321">
        <v>2325</v>
      </c>
      <c r="B1334" s="321">
        <v>2007</v>
      </c>
      <c r="D1334" s="322" t="s">
        <v>1890</v>
      </c>
      <c r="E1334" s="323">
        <v>0.49</v>
      </c>
    </row>
    <row r="1335" spans="1:5" ht="14.25">
      <c r="A1335" s="321">
        <v>2339</v>
      </c>
      <c r="B1335" s="321">
        <v>2027</v>
      </c>
      <c r="D1335" s="322" t="s">
        <v>1891</v>
      </c>
      <c r="E1335" s="323">
        <v>0.49</v>
      </c>
    </row>
    <row r="1336" spans="1:5" ht="14.25">
      <c r="A1336" s="321">
        <v>2322</v>
      </c>
      <c r="B1336" s="321">
        <v>2002</v>
      </c>
      <c r="D1336" s="322" t="s">
        <v>1892</v>
      </c>
      <c r="E1336" s="323">
        <v>0.48</v>
      </c>
    </row>
    <row r="1337" spans="1:5" ht="14.25">
      <c r="A1337" s="321">
        <v>2344</v>
      </c>
      <c r="B1337" s="321">
        <v>2033</v>
      </c>
      <c r="D1337" s="322" t="s">
        <v>1893</v>
      </c>
      <c r="E1337" s="323">
        <v>0.46</v>
      </c>
    </row>
    <row r="1338" spans="1:5" ht="14.25">
      <c r="A1338" s="321">
        <v>2341</v>
      </c>
      <c r="B1338" s="321">
        <v>2030</v>
      </c>
      <c r="D1338" s="322" t="s">
        <v>1894</v>
      </c>
      <c r="E1338" s="323">
        <v>0.42</v>
      </c>
    </row>
    <row r="1339" spans="1:5" ht="14.25">
      <c r="A1339" s="321">
        <v>2321</v>
      </c>
      <c r="B1339" s="321">
        <v>2000</v>
      </c>
      <c r="D1339" s="322" t="s">
        <v>1895</v>
      </c>
      <c r="E1339" s="323">
        <v>0.41</v>
      </c>
    </row>
    <row r="1340" spans="1:5" ht="14.25">
      <c r="A1340" s="321">
        <v>2358</v>
      </c>
      <c r="B1340" s="321">
        <v>2073</v>
      </c>
      <c r="D1340" s="322" t="s">
        <v>1896</v>
      </c>
      <c r="E1340" s="323">
        <v>0.41</v>
      </c>
    </row>
    <row r="1341" spans="1:5" ht="14.25">
      <c r="A1341" s="321">
        <v>2324</v>
      </c>
      <c r="B1341" s="321">
        <v>2006</v>
      </c>
      <c r="D1341" s="322" t="s">
        <v>1897</v>
      </c>
      <c r="E1341" s="323">
        <v>0.4</v>
      </c>
    </row>
    <row r="1342" spans="1:5" ht="14.25">
      <c r="A1342" s="321">
        <v>2340</v>
      </c>
      <c r="B1342" s="321">
        <v>2028</v>
      </c>
      <c r="D1342" s="322" t="s">
        <v>1898</v>
      </c>
      <c r="E1342" s="323">
        <v>0.4</v>
      </c>
    </row>
    <row r="1343" spans="1:5" ht="14.25">
      <c r="A1343" s="321">
        <v>2371</v>
      </c>
      <c r="B1343" s="321">
        <v>2062</v>
      </c>
      <c r="D1343" s="322" t="s">
        <v>1899</v>
      </c>
      <c r="E1343" s="323">
        <v>0.4</v>
      </c>
    </row>
    <row r="1344" spans="1:5" ht="14.25">
      <c r="A1344" s="321">
        <v>2333</v>
      </c>
      <c r="B1344" s="321">
        <v>2018</v>
      </c>
      <c r="D1344" s="322" t="s">
        <v>1900</v>
      </c>
      <c r="E1344" s="323">
        <v>0.37</v>
      </c>
    </row>
    <row r="1345" spans="1:5" ht="14.25">
      <c r="A1345" s="321">
        <v>2350</v>
      </c>
      <c r="B1345" s="321">
        <v>2048</v>
      </c>
      <c r="D1345" s="322" t="s">
        <v>1901</v>
      </c>
      <c r="E1345" s="323">
        <v>0.33</v>
      </c>
    </row>
    <row r="1346" spans="1:5" ht="14.25">
      <c r="A1346" s="321">
        <v>2351</v>
      </c>
      <c r="B1346" s="321">
        <v>2050</v>
      </c>
      <c r="D1346" s="322" t="s">
        <v>1902</v>
      </c>
      <c r="E1346" s="323">
        <v>0.33</v>
      </c>
    </row>
    <row r="1347" spans="1:5" ht="14.25">
      <c r="A1347" s="321">
        <v>2334</v>
      </c>
      <c r="B1347" s="321">
        <v>2019</v>
      </c>
      <c r="D1347" s="322" t="s">
        <v>1903</v>
      </c>
      <c r="E1347" s="323">
        <v>0.31</v>
      </c>
    </row>
    <row r="1348" spans="1:5" ht="14.25">
      <c r="A1348" s="321">
        <v>2370</v>
      </c>
      <c r="B1348" s="321">
        <v>2061</v>
      </c>
      <c r="D1348" s="322" t="s">
        <v>1904</v>
      </c>
      <c r="E1348" s="323">
        <v>0.3</v>
      </c>
    </row>
    <row r="1349" spans="1:5" ht="14.25">
      <c r="A1349" s="321">
        <v>2372</v>
      </c>
      <c r="B1349" s="321">
        <v>2063</v>
      </c>
      <c r="D1349" s="322" t="s">
        <v>1905</v>
      </c>
      <c r="E1349" s="323">
        <v>0.3</v>
      </c>
    </row>
    <row r="1350" spans="1:5" ht="14.25">
      <c r="A1350" s="321">
        <v>2375</v>
      </c>
      <c r="B1350" s="321">
        <v>2365</v>
      </c>
      <c r="D1350" s="322" t="s">
        <v>1906</v>
      </c>
      <c r="E1350" s="323">
        <v>0.3</v>
      </c>
    </row>
    <row r="1351" spans="1:5" ht="14.25">
      <c r="A1351" s="321">
        <v>2356</v>
      </c>
      <c r="B1351" s="321">
        <v>2071</v>
      </c>
      <c r="D1351" s="322" t="s">
        <v>1907</v>
      </c>
      <c r="E1351" s="323">
        <v>0.29</v>
      </c>
    </row>
    <row r="1352" spans="1:5" ht="14.25">
      <c r="A1352" s="321">
        <v>2381</v>
      </c>
      <c r="B1352" s="321">
        <v>2375</v>
      </c>
      <c r="D1352" s="322" t="s">
        <v>1908</v>
      </c>
      <c r="E1352" s="323">
        <v>0.29</v>
      </c>
    </row>
    <row r="1353" spans="1:5" ht="14.25">
      <c r="A1353" s="321">
        <v>2364</v>
      </c>
      <c r="B1353" s="321">
        <v>2009</v>
      </c>
      <c r="D1353" s="322" t="s">
        <v>1909</v>
      </c>
      <c r="E1353" s="323">
        <v>0.28</v>
      </c>
    </row>
    <row r="1354" spans="1:5" ht="14.25">
      <c r="A1354" s="321">
        <v>2331</v>
      </c>
      <c r="B1354" s="321">
        <v>2016</v>
      </c>
      <c r="D1354" s="322" t="s">
        <v>1910</v>
      </c>
      <c r="E1354" s="323">
        <v>0.25</v>
      </c>
    </row>
    <row r="1355" spans="1:5" ht="14.25">
      <c r="A1355" s="321">
        <v>2342</v>
      </c>
      <c r="B1355" s="321">
        <v>2031</v>
      </c>
      <c r="D1355" s="322" t="s">
        <v>1911</v>
      </c>
      <c r="E1355" s="323">
        <v>0.25</v>
      </c>
    </row>
    <row r="1356" spans="1:5" ht="14.25">
      <c r="A1356" s="321">
        <v>2329</v>
      </c>
      <c r="B1356" s="321">
        <v>2014</v>
      </c>
      <c r="D1356" s="322" t="s">
        <v>1912</v>
      </c>
      <c r="E1356" s="323">
        <v>0.24</v>
      </c>
    </row>
    <row r="1357" spans="1:5" ht="14.25">
      <c r="A1357" s="321">
        <v>2369</v>
      </c>
      <c r="B1357" s="321">
        <v>2060</v>
      </c>
      <c r="D1357" s="322" t="s">
        <v>1913</v>
      </c>
      <c r="E1357" s="323">
        <v>0.24</v>
      </c>
    </row>
    <row r="1358" spans="1:5" ht="14.25">
      <c r="A1358" s="321">
        <v>2376</v>
      </c>
      <c r="B1358" s="321">
        <v>2366</v>
      </c>
      <c r="D1358" s="322" t="s">
        <v>1914</v>
      </c>
      <c r="E1358" s="323">
        <v>0.23</v>
      </c>
    </row>
    <row r="1359" spans="1:5" ht="14.25">
      <c r="A1359" s="321">
        <v>2379</v>
      </c>
      <c r="B1359" s="321">
        <v>2371</v>
      </c>
      <c r="D1359" s="322" t="s">
        <v>1915</v>
      </c>
      <c r="E1359" s="323">
        <v>0.22</v>
      </c>
    </row>
    <row r="1360" spans="1:5" ht="14.25">
      <c r="A1360" s="321">
        <v>2366</v>
      </c>
      <c r="B1360" s="321">
        <v>2043</v>
      </c>
      <c r="D1360" s="322" t="s">
        <v>1916</v>
      </c>
      <c r="E1360" s="323">
        <v>0.21</v>
      </c>
    </row>
    <row r="1361" spans="1:5" ht="14.25">
      <c r="A1361" s="321">
        <v>2349</v>
      </c>
      <c r="B1361" s="321">
        <v>2039</v>
      </c>
      <c r="D1361" s="322" t="s">
        <v>1917</v>
      </c>
      <c r="E1361" s="323">
        <v>0.2</v>
      </c>
    </row>
    <row r="1362" spans="1:5" ht="14.25">
      <c r="A1362" s="321">
        <v>2378</v>
      </c>
      <c r="B1362" s="321">
        <v>2370</v>
      </c>
      <c r="D1362" s="322" t="s">
        <v>1918</v>
      </c>
      <c r="E1362" s="323">
        <v>0.2</v>
      </c>
    </row>
    <row r="1363" spans="1:5" ht="14.25">
      <c r="A1363" s="321">
        <v>2426</v>
      </c>
      <c r="B1363" s="321">
        <v>18352</v>
      </c>
      <c r="D1363" s="322" t="s">
        <v>1919</v>
      </c>
      <c r="E1363" s="323">
        <v>0.2</v>
      </c>
    </row>
    <row r="1364" spans="1:5" ht="14.25">
      <c r="A1364" s="321">
        <v>2335</v>
      </c>
      <c r="B1364" s="321">
        <v>2023</v>
      </c>
      <c r="D1364" s="322" t="s">
        <v>1920</v>
      </c>
      <c r="E1364" s="323">
        <v>0.19</v>
      </c>
    </row>
    <row r="1365" spans="1:5" ht="14.25">
      <c r="A1365" s="321">
        <v>2368</v>
      </c>
      <c r="B1365" s="321">
        <v>2054</v>
      </c>
      <c r="D1365" s="322" t="s">
        <v>1921</v>
      </c>
      <c r="E1365" s="323">
        <v>0.19</v>
      </c>
    </row>
    <row r="1366" spans="1:5" ht="14.25">
      <c r="A1366" s="321">
        <v>2373</v>
      </c>
      <c r="B1366" s="321">
        <v>2064</v>
      </c>
      <c r="D1366" s="322" t="s">
        <v>1922</v>
      </c>
      <c r="E1366" s="323">
        <v>0.18</v>
      </c>
    </row>
    <row r="1367" spans="1:5" ht="14.25">
      <c r="A1367" s="321">
        <v>2359</v>
      </c>
      <c r="B1367" s="321">
        <v>2074</v>
      </c>
      <c r="D1367" s="322" t="s">
        <v>1923</v>
      </c>
      <c r="E1367" s="323">
        <v>0.17</v>
      </c>
    </row>
    <row r="1368" spans="1:5" ht="14.25">
      <c r="A1368" s="321">
        <v>2367</v>
      </c>
      <c r="B1368" s="321">
        <v>2045</v>
      </c>
      <c r="D1368" s="322" t="s">
        <v>1924</v>
      </c>
      <c r="E1368" s="323">
        <v>0.17</v>
      </c>
    </row>
    <row r="1369" spans="1:5" ht="14.25">
      <c r="A1369" s="321">
        <v>2332</v>
      </c>
      <c r="B1369" s="321">
        <v>2017</v>
      </c>
      <c r="D1369" s="322" t="s">
        <v>1925</v>
      </c>
      <c r="E1369" s="323">
        <v>0.15</v>
      </c>
    </row>
    <row r="1370" spans="1:5" ht="14.25">
      <c r="A1370" s="321">
        <v>2374</v>
      </c>
      <c r="B1370" s="321">
        <v>2076</v>
      </c>
      <c r="D1370" s="322" t="s">
        <v>1926</v>
      </c>
      <c r="E1370" s="323">
        <v>0.14</v>
      </c>
    </row>
    <row r="1371" spans="1:5" ht="14.25">
      <c r="A1371" s="321">
        <v>2377</v>
      </c>
      <c r="B1371" s="321">
        <v>2367</v>
      </c>
      <c r="D1371" s="322" t="s">
        <v>1927</v>
      </c>
      <c r="E1371" s="323">
        <v>0.14</v>
      </c>
    </row>
    <row r="1372" spans="1:5" ht="14.25">
      <c r="A1372" s="321">
        <v>2396</v>
      </c>
      <c r="B1372" s="321">
        <v>18026</v>
      </c>
      <c r="D1372" s="322" t="s">
        <v>1928</v>
      </c>
      <c r="E1372" s="323">
        <v>0.14</v>
      </c>
    </row>
    <row r="1373" spans="1:5" ht="14.25">
      <c r="A1373" s="321">
        <v>2421</v>
      </c>
      <c r="B1373" s="321">
        <v>18339</v>
      </c>
      <c r="D1373" s="322" t="s">
        <v>1929</v>
      </c>
      <c r="E1373" s="323">
        <v>0.13</v>
      </c>
    </row>
    <row r="1374" spans="1:5" ht="14.25">
      <c r="A1374" s="321">
        <v>2450</v>
      </c>
      <c r="B1374" s="321">
        <v>18072</v>
      </c>
      <c r="D1374" s="322" t="s">
        <v>1930</v>
      </c>
      <c r="E1374" s="323">
        <v>0.12</v>
      </c>
    </row>
    <row r="1375" spans="1:5" ht="14.25">
      <c r="A1375" s="321">
        <v>2398</v>
      </c>
      <c r="B1375" s="321">
        <v>18029</v>
      </c>
      <c r="D1375" s="322" t="s">
        <v>1931</v>
      </c>
      <c r="E1375" s="323">
        <v>0.11</v>
      </c>
    </row>
    <row r="1376" spans="1:5" ht="14.25">
      <c r="A1376" s="321">
        <v>2380</v>
      </c>
      <c r="B1376" s="321">
        <v>2374</v>
      </c>
      <c r="D1376" s="322" t="s">
        <v>1932</v>
      </c>
      <c r="E1376" s="323">
        <v>0.1</v>
      </c>
    </row>
    <row r="1377" spans="1:5" ht="14.25">
      <c r="A1377" s="321">
        <v>2393</v>
      </c>
      <c r="B1377" s="321">
        <v>18023</v>
      </c>
      <c r="D1377" s="322" t="s">
        <v>1933</v>
      </c>
      <c r="E1377" s="323">
        <v>0.1</v>
      </c>
    </row>
    <row r="1378" spans="1:5" ht="14.25">
      <c r="A1378" s="321">
        <v>2420</v>
      </c>
      <c r="B1378" s="321">
        <v>18309</v>
      </c>
      <c r="D1378" s="322" t="s">
        <v>1934</v>
      </c>
      <c r="E1378" s="323">
        <v>0.1</v>
      </c>
    </row>
    <row r="1379" spans="1:5" ht="14.25">
      <c r="A1379" s="321">
        <v>2435</v>
      </c>
      <c r="B1379" s="321">
        <v>18305</v>
      </c>
      <c r="D1379" s="322" t="s">
        <v>1935</v>
      </c>
      <c r="E1379" s="323">
        <v>0.1</v>
      </c>
    </row>
    <row r="1380" spans="1:5" ht="14.25">
      <c r="A1380" s="321">
        <v>2448</v>
      </c>
      <c r="B1380" s="321">
        <v>18070</v>
      </c>
      <c r="D1380" s="322" t="s">
        <v>1936</v>
      </c>
      <c r="E1380" s="323">
        <v>0.1</v>
      </c>
    </row>
    <row r="1381" spans="1:5" ht="14.25">
      <c r="A1381" s="321">
        <v>2451</v>
      </c>
      <c r="B1381" s="321">
        <v>18073</v>
      </c>
      <c r="D1381" s="322" t="s">
        <v>1937</v>
      </c>
      <c r="E1381" s="323">
        <v>0.1</v>
      </c>
    </row>
    <row r="1382" spans="1:5" ht="14.25">
      <c r="A1382" s="321">
        <v>2390</v>
      </c>
      <c r="B1382" s="321">
        <v>18018</v>
      </c>
      <c r="D1382" s="322" t="s">
        <v>1938</v>
      </c>
      <c r="E1382" s="323">
        <v>0.093</v>
      </c>
    </row>
    <row r="1383" spans="1:5" ht="14.25">
      <c r="A1383" s="321">
        <v>2412</v>
      </c>
      <c r="B1383" s="321">
        <v>18063</v>
      </c>
      <c r="D1383" s="322" t="s">
        <v>1939</v>
      </c>
      <c r="E1383" s="323">
        <v>0.089</v>
      </c>
    </row>
    <row r="1384" spans="1:5" ht="14.25">
      <c r="A1384" s="321">
        <v>2385</v>
      </c>
      <c r="B1384" s="321">
        <v>18012</v>
      </c>
      <c r="D1384" s="322" t="s">
        <v>1940</v>
      </c>
      <c r="E1384" s="323">
        <v>0.086</v>
      </c>
    </row>
    <row r="1385" spans="1:5" ht="14.25">
      <c r="A1385" s="321">
        <v>2399</v>
      </c>
      <c r="B1385" s="321">
        <v>18030</v>
      </c>
      <c r="D1385" s="322" t="s">
        <v>1941</v>
      </c>
      <c r="E1385" s="323">
        <v>0.086</v>
      </c>
    </row>
    <row r="1386" spans="1:5" ht="14.25">
      <c r="A1386" s="321">
        <v>2406</v>
      </c>
      <c r="B1386" s="321">
        <v>18049</v>
      </c>
      <c r="D1386" s="322" t="s">
        <v>1942</v>
      </c>
      <c r="E1386" s="323">
        <v>0.081</v>
      </c>
    </row>
    <row r="1387" spans="1:5" ht="14.25">
      <c r="A1387" s="321">
        <v>2410</v>
      </c>
      <c r="B1387" s="321">
        <v>18060</v>
      </c>
      <c r="D1387" s="322" t="s">
        <v>1943</v>
      </c>
      <c r="E1387" s="323">
        <v>0.081</v>
      </c>
    </row>
    <row r="1388" spans="1:5" ht="14.25">
      <c r="A1388" s="321">
        <v>2404</v>
      </c>
      <c r="B1388" s="321">
        <v>18039</v>
      </c>
      <c r="D1388" s="322" t="s">
        <v>1944</v>
      </c>
      <c r="E1388" s="323">
        <v>0.075</v>
      </c>
    </row>
    <row r="1389" spans="1:5" ht="14.25">
      <c r="A1389" s="321">
        <v>2407</v>
      </c>
      <c r="B1389" s="321">
        <v>18051</v>
      </c>
      <c r="D1389" s="322" t="s">
        <v>1945</v>
      </c>
      <c r="E1389" s="323">
        <v>0.073</v>
      </c>
    </row>
    <row r="1390" spans="1:5" ht="14.25">
      <c r="A1390" s="321">
        <v>2427</v>
      </c>
      <c r="B1390" s="321">
        <v>18353</v>
      </c>
      <c r="D1390" s="322" t="s">
        <v>1946</v>
      </c>
      <c r="E1390" s="323">
        <v>0.073</v>
      </c>
    </row>
    <row r="1391" spans="1:5" ht="14.25">
      <c r="A1391" s="321">
        <v>2405</v>
      </c>
      <c r="B1391" s="321">
        <v>18048</v>
      </c>
      <c r="D1391" s="322" t="s">
        <v>1947</v>
      </c>
      <c r="E1391" s="323">
        <v>0.068</v>
      </c>
    </row>
    <row r="1392" spans="1:5" ht="14.25">
      <c r="A1392" s="321">
        <v>2424</v>
      </c>
      <c r="B1392" s="321">
        <v>18344</v>
      </c>
      <c r="D1392" s="322" t="s">
        <v>1948</v>
      </c>
      <c r="E1392" s="323">
        <v>0.068</v>
      </c>
    </row>
    <row r="1393" spans="1:5" ht="14.25">
      <c r="A1393" s="321">
        <v>2391</v>
      </c>
      <c r="B1393" s="321">
        <v>18019</v>
      </c>
      <c r="D1393" s="322" t="s">
        <v>1949</v>
      </c>
      <c r="E1393" s="323">
        <v>0.067</v>
      </c>
    </row>
    <row r="1394" spans="1:5" ht="14.25">
      <c r="A1394" s="321">
        <v>2401</v>
      </c>
      <c r="B1394" s="321">
        <v>18034</v>
      </c>
      <c r="D1394" s="322" t="s">
        <v>1950</v>
      </c>
      <c r="E1394" s="323">
        <v>0.067</v>
      </c>
    </row>
    <row r="1395" spans="1:5" ht="14.25">
      <c r="A1395" s="321">
        <v>2402</v>
      </c>
      <c r="B1395" s="321">
        <v>18035</v>
      </c>
      <c r="D1395" s="322" t="s">
        <v>1951</v>
      </c>
      <c r="E1395" s="323">
        <v>0.067</v>
      </c>
    </row>
    <row r="1396" spans="1:5" ht="14.25">
      <c r="A1396" s="321">
        <v>2422</v>
      </c>
      <c r="B1396" s="321">
        <v>18340</v>
      </c>
      <c r="D1396" s="322" t="s">
        <v>1952</v>
      </c>
      <c r="E1396" s="323">
        <v>0.063</v>
      </c>
    </row>
    <row r="1397" spans="1:5" ht="14.25">
      <c r="A1397" s="321">
        <v>2392</v>
      </c>
      <c r="B1397" s="321">
        <v>18021</v>
      </c>
      <c r="D1397" s="322" t="s">
        <v>1953</v>
      </c>
      <c r="E1397" s="323">
        <v>0.06</v>
      </c>
    </row>
    <row r="1398" spans="1:5" ht="14.25">
      <c r="A1398" s="321">
        <v>2397</v>
      </c>
      <c r="B1398" s="321">
        <v>18028</v>
      </c>
      <c r="D1398" s="322" t="s">
        <v>1954</v>
      </c>
      <c r="E1398" s="323">
        <v>0.06</v>
      </c>
    </row>
    <row r="1399" spans="1:5" ht="14.25">
      <c r="A1399" s="321">
        <v>2409</v>
      </c>
      <c r="B1399" s="321">
        <v>18058</v>
      </c>
      <c r="D1399" s="322" t="s">
        <v>1955</v>
      </c>
      <c r="E1399" s="323">
        <v>0.055</v>
      </c>
    </row>
    <row r="1400" spans="1:5" ht="14.25">
      <c r="A1400" s="321">
        <v>2382</v>
      </c>
      <c r="B1400" s="321">
        <v>18001</v>
      </c>
      <c r="D1400" s="322" t="s">
        <v>1956</v>
      </c>
      <c r="E1400" s="323">
        <v>0.05</v>
      </c>
    </row>
    <row r="1401" spans="1:5" ht="14.25">
      <c r="A1401" s="321">
        <v>2386</v>
      </c>
      <c r="B1401" s="321">
        <v>18013</v>
      </c>
      <c r="D1401" s="322" t="s">
        <v>1957</v>
      </c>
      <c r="E1401" s="323">
        <v>0.05</v>
      </c>
    </row>
    <row r="1402" spans="1:5" ht="14.25">
      <c r="A1402" s="321">
        <v>2383</v>
      </c>
      <c r="B1402" s="321">
        <v>18010</v>
      </c>
      <c r="D1402" s="322" t="s">
        <v>1958</v>
      </c>
      <c r="E1402" s="323">
        <v>0.04</v>
      </c>
    </row>
    <row r="1403" spans="1:5" ht="14.25">
      <c r="A1403" s="321">
        <v>2417</v>
      </c>
      <c r="B1403" s="321">
        <v>18075</v>
      </c>
      <c r="D1403" s="322" t="s">
        <v>1959</v>
      </c>
      <c r="E1403" s="323">
        <v>0.033</v>
      </c>
    </row>
    <row r="1404" spans="1:5" ht="14.25">
      <c r="A1404" s="321">
        <v>2411</v>
      </c>
      <c r="B1404" s="321">
        <v>18062</v>
      </c>
      <c r="D1404" s="322" t="s">
        <v>1960</v>
      </c>
      <c r="E1404" s="323">
        <v>0.028</v>
      </c>
    </row>
    <row r="1405" spans="1:5" ht="14.25">
      <c r="A1405" s="321">
        <v>2414</v>
      </c>
      <c r="B1405" s="321">
        <v>18065</v>
      </c>
      <c r="D1405" s="322" t="s">
        <v>1961</v>
      </c>
      <c r="E1405" s="323">
        <v>0.014</v>
      </c>
    </row>
    <row r="1406" spans="1:5" ht="14.25">
      <c r="A1406" s="321">
        <v>2419</v>
      </c>
      <c r="B1406" s="321">
        <v>18304</v>
      </c>
      <c r="D1406" s="322" t="s">
        <v>1962</v>
      </c>
      <c r="E1406" s="323">
        <v>0.014</v>
      </c>
    </row>
    <row r="1407" spans="1:5" ht="14.25">
      <c r="A1407" s="321">
        <v>2403</v>
      </c>
      <c r="B1407" s="321">
        <v>18037</v>
      </c>
      <c r="D1407" s="322" t="s">
        <v>1963</v>
      </c>
      <c r="E1407" s="323">
        <v>0.0093</v>
      </c>
    </row>
    <row r="1408" spans="1:5" ht="14.25">
      <c r="A1408" s="321">
        <v>2387</v>
      </c>
      <c r="B1408" s="321">
        <v>18014</v>
      </c>
      <c r="D1408" s="322" t="s">
        <v>1964</v>
      </c>
      <c r="E1408" s="323">
        <v>0</v>
      </c>
    </row>
    <row r="1409" spans="1:5" ht="14.25">
      <c r="A1409" s="321">
        <v>2388</v>
      </c>
      <c r="B1409" s="321">
        <v>18015</v>
      </c>
      <c r="D1409" s="322" t="s">
        <v>1965</v>
      </c>
      <c r="E1409" s="323">
        <v>0</v>
      </c>
    </row>
    <row r="1410" spans="1:5" ht="14.25">
      <c r="A1410" s="321">
        <v>2389</v>
      </c>
      <c r="B1410" s="321">
        <v>18016</v>
      </c>
      <c r="D1410" s="322" t="s">
        <v>1966</v>
      </c>
      <c r="E1410" s="323">
        <v>0</v>
      </c>
    </row>
    <row r="1411" spans="1:5" ht="14.25">
      <c r="A1411" s="321">
        <v>2394</v>
      </c>
      <c r="B1411" s="321">
        <v>18024</v>
      </c>
      <c r="D1411" s="322" t="s">
        <v>1967</v>
      </c>
      <c r="E1411" s="323">
        <v>0</v>
      </c>
    </row>
    <row r="1412" spans="1:5" ht="14.25">
      <c r="A1412" s="321">
        <v>2413</v>
      </c>
      <c r="B1412" s="321">
        <v>18064</v>
      </c>
      <c r="D1412" s="322" t="s">
        <v>1968</v>
      </c>
      <c r="E1412" s="323">
        <v>0</v>
      </c>
    </row>
    <row r="1413" spans="1:5" ht="14.25">
      <c r="A1413" s="321">
        <v>2416</v>
      </c>
      <c r="B1413" s="321">
        <v>18068</v>
      </c>
      <c r="D1413" s="322" t="s">
        <v>1969</v>
      </c>
      <c r="E1413" s="323">
        <v>0</v>
      </c>
    </row>
    <row r="1414" spans="1:5" ht="14.25">
      <c r="A1414" s="321">
        <v>2418</v>
      </c>
      <c r="B1414" s="321">
        <v>18078</v>
      </c>
      <c r="D1414" s="322" t="s">
        <v>1970</v>
      </c>
      <c r="E1414" s="323">
        <v>0</v>
      </c>
    </row>
    <row r="1415" spans="1:5" ht="14.25">
      <c r="A1415" s="321">
        <v>2423</v>
      </c>
      <c r="B1415" s="321">
        <v>18341</v>
      </c>
      <c r="D1415" s="322" t="s">
        <v>1971</v>
      </c>
      <c r="E1415" s="323">
        <v>0</v>
      </c>
    </row>
    <row r="1416" spans="1:5" ht="14.25">
      <c r="A1416" s="321">
        <v>2425</v>
      </c>
      <c r="B1416" s="321">
        <v>18345</v>
      </c>
      <c r="D1416" s="322" t="s">
        <v>1972</v>
      </c>
      <c r="E1416" s="323">
        <v>0</v>
      </c>
    </row>
    <row r="1417" spans="1:5" ht="14.25">
      <c r="A1417" s="321">
        <v>2446</v>
      </c>
      <c r="B1417" s="321">
        <v>18020</v>
      </c>
      <c r="D1417" s="322" t="s">
        <v>1973</v>
      </c>
      <c r="E1417" s="323">
        <v>0</v>
      </c>
    </row>
    <row r="1418" spans="1:5" ht="14.25">
      <c r="A1418" s="321">
        <v>2447</v>
      </c>
      <c r="B1418" s="321">
        <v>18022</v>
      </c>
      <c r="D1418" s="322" t="s">
        <v>1974</v>
      </c>
      <c r="E1418" s="323">
        <v>0</v>
      </c>
    </row>
    <row r="1419" spans="1:5" ht="14.25">
      <c r="A1419" s="321">
        <v>2456</v>
      </c>
      <c r="B1419" s="321">
        <v>18154</v>
      </c>
      <c r="D1419" s="322" t="s">
        <v>1975</v>
      </c>
      <c r="E1419" s="323">
        <v>0</v>
      </c>
    </row>
    <row r="1420" spans="1:5" ht="14.25">
      <c r="A1420" s="321">
        <v>2457</v>
      </c>
      <c r="B1420" s="321">
        <v>18155</v>
      </c>
      <c r="D1420" s="322" t="s">
        <v>1976</v>
      </c>
      <c r="E1420" s="323">
        <v>0</v>
      </c>
    </row>
    <row r="1421" spans="1:5" ht="14.25">
      <c r="A1421" s="321">
        <v>2458</v>
      </c>
      <c r="B1421" s="321">
        <v>18156</v>
      </c>
      <c r="D1421" s="322" t="s">
        <v>1977</v>
      </c>
      <c r="E1421" s="323">
        <v>0</v>
      </c>
    </row>
    <row r="1422" spans="1:5" ht="14.25">
      <c r="A1422" s="321">
        <v>2724</v>
      </c>
      <c r="B1422" s="321">
        <v>32116</v>
      </c>
      <c r="D1422" s="322" t="s">
        <v>1978</v>
      </c>
      <c r="E1422" s="323">
        <v>14</v>
      </c>
    </row>
    <row r="1423" spans="1:5" ht="14.25">
      <c r="A1423" s="321">
        <v>2737</v>
      </c>
      <c r="B1423" s="321">
        <v>32140</v>
      </c>
      <c r="D1423" s="322" t="s">
        <v>1979</v>
      </c>
      <c r="E1423" s="323">
        <v>11.7</v>
      </c>
    </row>
    <row r="1424" spans="1:5" ht="14.25">
      <c r="A1424" s="321">
        <v>2693</v>
      </c>
      <c r="B1424" s="321">
        <v>32002</v>
      </c>
      <c r="D1424" s="322" t="s">
        <v>1980</v>
      </c>
      <c r="E1424" s="323">
        <v>11.5</v>
      </c>
    </row>
    <row r="1425" spans="1:5" ht="14.25">
      <c r="A1425" s="321">
        <v>2698</v>
      </c>
      <c r="B1425" s="321">
        <v>32008</v>
      </c>
      <c r="D1425" s="322" t="s">
        <v>1981</v>
      </c>
      <c r="E1425" s="323">
        <v>11.5</v>
      </c>
    </row>
    <row r="1426" spans="1:5" ht="14.25">
      <c r="A1426" s="321">
        <v>2707</v>
      </c>
      <c r="B1426" s="321">
        <v>32021</v>
      </c>
      <c r="D1426" s="322" t="s">
        <v>1982</v>
      </c>
      <c r="E1426" s="323">
        <v>11.4</v>
      </c>
    </row>
    <row r="1427" spans="1:5" ht="14.25">
      <c r="A1427" s="321">
        <v>2713</v>
      </c>
      <c r="B1427" s="321">
        <v>32030</v>
      </c>
      <c r="D1427" s="322" t="s">
        <v>1983</v>
      </c>
      <c r="E1427" s="323">
        <v>11.3</v>
      </c>
    </row>
    <row r="1428" spans="1:5" ht="14.25">
      <c r="A1428" s="321">
        <v>2734</v>
      </c>
      <c r="B1428" s="321">
        <v>32136</v>
      </c>
      <c r="D1428" s="322" t="s">
        <v>1984</v>
      </c>
      <c r="E1428" s="323">
        <v>10.9</v>
      </c>
    </row>
    <row r="1429" spans="1:5" ht="14.25">
      <c r="A1429" s="321">
        <v>2722</v>
      </c>
      <c r="B1429" s="321">
        <v>32113</v>
      </c>
      <c r="D1429" s="322" t="s">
        <v>1985</v>
      </c>
      <c r="E1429" s="323">
        <v>10.7</v>
      </c>
    </row>
    <row r="1430" spans="1:5" ht="14.25">
      <c r="A1430" s="321">
        <v>2727</v>
      </c>
      <c r="B1430" s="321">
        <v>32128</v>
      </c>
      <c r="D1430" s="322" t="s">
        <v>1986</v>
      </c>
      <c r="E1430" s="323">
        <v>10.6</v>
      </c>
    </row>
    <row r="1431" spans="1:5" ht="14.25">
      <c r="A1431" s="321">
        <v>2709</v>
      </c>
      <c r="B1431" s="321">
        <v>32023</v>
      </c>
      <c r="D1431" s="322" t="s">
        <v>1987</v>
      </c>
      <c r="E1431" s="323">
        <v>10.5</v>
      </c>
    </row>
    <row r="1432" spans="1:5" ht="14.25">
      <c r="A1432" s="321">
        <v>2712</v>
      </c>
      <c r="B1432" s="321">
        <v>32029</v>
      </c>
      <c r="D1432" s="322" t="s">
        <v>1988</v>
      </c>
      <c r="E1432" s="323">
        <v>10.5</v>
      </c>
    </row>
    <row r="1433" spans="1:5" ht="14.25">
      <c r="A1433" s="321">
        <v>2711</v>
      </c>
      <c r="B1433" s="321">
        <v>32028</v>
      </c>
      <c r="D1433" s="322" t="s">
        <v>1989</v>
      </c>
      <c r="E1433" s="323">
        <v>10.3</v>
      </c>
    </row>
    <row r="1434" spans="1:5" ht="14.25">
      <c r="A1434" s="321">
        <v>2726</v>
      </c>
      <c r="B1434" s="321">
        <v>32123</v>
      </c>
      <c r="D1434" s="322" t="s">
        <v>1990</v>
      </c>
      <c r="E1434" s="323">
        <v>10.3</v>
      </c>
    </row>
    <row r="1435" spans="1:5" ht="14.25">
      <c r="A1435" s="321">
        <v>2710</v>
      </c>
      <c r="B1435" s="321">
        <v>32025</v>
      </c>
      <c r="D1435" s="322" t="s">
        <v>1991</v>
      </c>
      <c r="E1435" s="323">
        <v>9.77</v>
      </c>
    </row>
    <row r="1436" spans="1:5" ht="14.25">
      <c r="A1436" s="321">
        <v>2735</v>
      </c>
      <c r="B1436" s="321">
        <v>32138</v>
      </c>
      <c r="D1436" s="322" t="s">
        <v>1992</v>
      </c>
      <c r="E1436" s="323">
        <v>9.5</v>
      </c>
    </row>
    <row r="1437" spans="1:5" ht="14.25">
      <c r="A1437" s="321">
        <v>2738</v>
      </c>
      <c r="B1437" s="321">
        <v>32141</v>
      </c>
      <c r="D1437" s="322" t="s">
        <v>1993</v>
      </c>
      <c r="E1437" s="323">
        <v>9.2</v>
      </c>
    </row>
    <row r="1438" spans="1:5" ht="14.25">
      <c r="A1438" s="321">
        <v>2719</v>
      </c>
      <c r="B1438" s="321">
        <v>32110</v>
      </c>
      <c r="D1438" s="322" t="s">
        <v>1994</v>
      </c>
      <c r="E1438" s="323">
        <v>9.19</v>
      </c>
    </row>
    <row r="1439" spans="1:5" ht="14.25">
      <c r="A1439" s="321">
        <v>2721</v>
      </c>
      <c r="B1439" s="321">
        <v>32112</v>
      </c>
      <c r="D1439" s="322" t="s">
        <v>1995</v>
      </c>
      <c r="E1439" s="323">
        <v>9.13</v>
      </c>
    </row>
    <row r="1440" spans="1:5" ht="14.25">
      <c r="A1440" s="321">
        <v>2699</v>
      </c>
      <c r="B1440" s="321">
        <v>32009</v>
      </c>
      <c r="D1440" s="322" t="s">
        <v>1996</v>
      </c>
      <c r="E1440" s="323">
        <v>9.04</v>
      </c>
    </row>
    <row r="1441" spans="1:5" ht="14.25">
      <c r="A1441" s="321">
        <v>2717</v>
      </c>
      <c r="B1441" s="321">
        <v>32108</v>
      </c>
      <c r="D1441" s="322" t="s">
        <v>1997</v>
      </c>
      <c r="E1441" s="323">
        <v>8.88</v>
      </c>
    </row>
    <row r="1442" spans="1:5" ht="14.25">
      <c r="A1442" s="321">
        <v>2723</v>
      </c>
      <c r="B1442" s="321">
        <v>32115</v>
      </c>
      <c r="D1442" s="322" t="s">
        <v>1998</v>
      </c>
      <c r="E1442" s="323">
        <v>8.82</v>
      </c>
    </row>
    <row r="1443" spans="1:5" ht="14.25">
      <c r="A1443" s="321">
        <v>2718</v>
      </c>
      <c r="B1443" s="321">
        <v>32109</v>
      </c>
      <c r="D1443" s="322" t="s">
        <v>1999</v>
      </c>
      <c r="E1443" s="323">
        <v>8.57</v>
      </c>
    </row>
    <row r="1444" spans="1:5" ht="14.25">
      <c r="A1444" s="321">
        <v>2700</v>
      </c>
      <c r="B1444" s="321">
        <v>32011</v>
      </c>
      <c r="D1444" s="322" t="s">
        <v>2000</v>
      </c>
      <c r="E1444" s="323">
        <v>8.48</v>
      </c>
    </row>
    <row r="1445" spans="1:5" ht="14.25">
      <c r="A1445" s="321">
        <v>2706</v>
      </c>
      <c r="B1445" s="321">
        <v>32018</v>
      </c>
      <c r="D1445" s="322" t="s">
        <v>2001</v>
      </c>
      <c r="E1445" s="323">
        <v>8.42</v>
      </c>
    </row>
    <row r="1446" spans="1:5" ht="14.25">
      <c r="A1446" s="321">
        <v>2715</v>
      </c>
      <c r="B1446" s="321">
        <v>32032</v>
      </c>
      <c r="D1446" s="322" t="s">
        <v>2002</v>
      </c>
      <c r="E1446" s="323">
        <v>8.26</v>
      </c>
    </row>
    <row r="1447" spans="1:5" ht="14.25">
      <c r="A1447" s="321">
        <v>2703</v>
      </c>
      <c r="B1447" s="321">
        <v>32014</v>
      </c>
      <c r="D1447" s="322" t="s">
        <v>2003</v>
      </c>
      <c r="E1447" s="323">
        <v>8.14</v>
      </c>
    </row>
    <row r="1448" spans="1:5" ht="14.25">
      <c r="A1448" s="321">
        <v>2692</v>
      </c>
      <c r="B1448" s="321">
        <v>32001</v>
      </c>
      <c r="D1448" s="322" t="s">
        <v>2004</v>
      </c>
      <c r="E1448" s="323">
        <v>8.13</v>
      </c>
    </row>
    <row r="1449" spans="1:5" ht="14.25">
      <c r="A1449" s="321">
        <v>2691</v>
      </c>
      <c r="B1449" s="321">
        <v>32000</v>
      </c>
      <c r="D1449" s="322" t="s">
        <v>2005</v>
      </c>
      <c r="E1449" s="323">
        <v>8</v>
      </c>
    </row>
    <row r="1450" spans="1:5" ht="14.25">
      <c r="A1450" s="321">
        <v>2732</v>
      </c>
      <c r="B1450" s="321">
        <v>32134</v>
      </c>
      <c r="D1450" s="322" t="s">
        <v>2006</v>
      </c>
      <c r="E1450" s="323">
        <v>7.95</v>
      </c>
    </row>
    <row r="1451" spans="1:5" ht="14.25">
      <c r="A1451" s="321">
        <v>2694</v>
      </c>
      <c r="B1451" s="321">
        <v>32003</v>
      </c>
      <c r="D1451" s="322" t="s">
        <v>2007</v>
      </c>
      <c r="E1451" s="323">
        <v>7.81</v>
      </c>
    </row>
    <row r="1452" spans="1:5" ht="14.25">
      <c r="A1452" s="321">
        <v>2704</v>
      </c>
      <c r="B1452" s="321">
        <v>32016</v>
      </c>
      <c r="D1452" s="322" t="s">
        <v>2008</v>
      </c>
      <c r="E1452" s="323">
        <v>7.81</v>
      </c>
    </row>
    <row r="1453" spans="1:5" ht="14.25">
      <c r="A1453" s="321">
        <v>2702</v>
      </c>
      <c r="B1453" s="321">
        <v>32013</v>
      </c>
      <c r="D1453" s="322" t="s">
        <v>2009</v>
      </c>
      <c r="E1453" s="323">
        <v>7.73</v>
      </c>
    </row>
    <row r="1454" spans="1:5" ht="14.25">
      <c r="A1454" s="321">
        <v>2714</v>
      </c>
      <c r="B1454" s="321">
        <v>32031</v>
      </c>
      <c r="D1454" s="322" t="s">
        <v>2010</v>
      </c>
      <c r="E1454" s="323">
        <v>7.51</v>
      </c>
    </row>
    <row r="1455" spans="1:5" ht="14.25">
      <c r="A1455" s="321">
        <v>2708</v>
      </c>
      <c r="B1455" s="321">
        <v>32022</v>
      </c>
      <c r="D1455" s="322" t="s">
        <v>2011</v>
      </c>
      <c r="E1455" s="323">
        <v>7.5</v>
      </c>
    </row>
    <row r="1456" spans="1:5" ht="14.25">
      <c r="A1456" s="321">
        <v>2695</v>
      </c>
      <c r="B1456" s="321">
        <v>32004</v>
      </c>
      <c r="D1456" s="322" t="s">
        <v>2012</v>
      </c>
      <c r="E1456" s="323">
        <v>7.49</v>
      </c>
    </row>
    <row r="1457" spans="1:5" ht="14.25">
      <c r="A1457" s="321">
        <v>2696</v>
      </c>
      <c r="B1457" s="321">
        <v>32005</v>
      </c>
      <c r="D1457" s="322" t="s">
        <v>2013</v>
      </c>
      <c r="E1457" s="323">
        <v>7.4</v>
      </c>
    </row>
    <row r="1458" spans="1:5" ht="14.25">
      <c r="A1458" s="321">
        <v>2733</v>
      </c>
      <c r="B1458" s="321">
        <v>32135</v>
      </c>
      <c r="D1458" s="322" t="s">
        <v>2014</v>
      </c>
      <c r="E1458" s="323">
        <v>7.39</v>
      </c>
    </row>
    <row r="1459" spans="1:5" ht="14.25">
      <c r="A1459" s="321">
        <v>2705</v>
      </c>
      <c r="B1459" s="321">
        <v>32017</v>
      </c>
      <c r="D1459" s="322" t="s">
        <v>2015</v>
      </c>
      <c r="E1459" s="323">
        <v>7.33</v>
      </c>
    </row>
    <row r="1460" spans="1:5" ht="14.25">
      <c r="A1460" s="321">
        <v>2729</v>
      </c>
      <c r="B1460" s="321">
        <v>32130</v>
      </c>
      <c r="D1460" s="322" t="s">
        <v>2016</v>
      </c>
      <c r="E1460" s="323">
        <v>7.32</v>
      </c>
    </row>
    <row r="1461" spans="1:5" ht="14.25">
      <c r="A1461" s="321">
        <v>2697</v>
      </c>
      <c r="B1461" s="321">
        <v>32006</v>
      </c>
      <c r="D1461" s="322" t="s">
        <v>2017</v>
      </c>
      <c r="E1461" s="323">
        <v>7</v>
      </c>
    </row>
    <row r="1462" spans="1:5" ht="14.25">
      <c r="A1462" s="321">
        <v>2736</v>
      </c>
      <c r="B1462" s="321">
        <v>32139</v>
      </c>
      <c r="D1462" s="322" t="s">
        <v>2018</v>
      </c>
      <c r="E1462" s="323">
        <v>6.96</v>
      </c>
    </row>
    <row r="1463" spans="1:5" ht="14.25">
      <c r="A1463" s="321">
        <v>2701</v>
      </c>
      <c r="B1463" s="321">
        <v>32012</v>
      </c>
      <c r="D1463" s="322" t="s">
        <v>2019</v>
      </c>
      <c r="E1463" s="323">
        <v>6.31</v>
      </c>
    </row>
    <row r="1464" spans="1:5" ht="14.25">
      <c r="A1464" s="321">
        <v>2730</v>
      </c>
      <c r="B1464" s="321">
        <v>32131</v>
      </c>
      <c r="D1464" s="322" t="s">
        <v>2020</v>
      </c>
      <c r="E1464" s="323">
        <v>6.22</v>
      </c>
    </row>
    <row r="1465" spans="1:5" ht="14.25">
      <c r="A1465" s="321">
        <v>2725</v>
      </c>
      <c r="B1465" s="321">
        <v>32121</v>
      </c>
      <c r="D1465" s="322" t="s">
        <v>2021</v>
      </c>
      <c r="E1465" s="323">
        <v>5.77</v>
      </c>
    </row>
    <row r="1466" spans="1:5" ht="14.25">
      <c r="A1466" s="321">
        <v>2728</v>
      </c>
      <c r="B1466" s="321">
        <v>32129</v>
      </c>
      <c r="D1466" s="322" t="s">
        <v>2022</v>
      </c>
      <c r="E1466" s="323">
        <v>5.71</v>
      </c>
    </row>
    <row r="1467" spans="1:5" ht="14.25">
      <c r="A1467" s="321">
        <v>2720</v>
      </c>
      <c r="B1467" s="321">
        <v>32111</v>
      </c>
      <c r="D1467" s="322" t="s">
        <v>2023</v>
      </c>
      <c r="E1467" s="323">
        <v>5.67</v>
      </c>
    </row>
    <row r="1468" spans="1:5" ht="14.25">
      <c r="A1468" s="321">
        <v>2731</v>
      </c>
      <c r="B1468" s="321">
        <v>32133</v>
      </c>
      <c r="D1468" s="322" t="s">
        <v>2024</v>
      </c>
      <c r="E1468" s="323">
        <v>5.5</v>
      </c>
    </row>
    <row r="1469" spans="1:5" ht="14.25">
      <c r="A1469" s="321">
        <v>2716</v>
      </c>
      <c r="B1469" s="321">
        <v>32107</v>
      </c>
      <c r="D1469" s="322" t="s">
        <v>2025</v>
      </c>
      <c r="E1469" s="323">
        <v>4.4</v>
      </c>
    </row>
    <row r="1470" spans="1:5" ht="14.25">
      <c r="A1470" s="321">
        <v>3184</v>
      </c>
      <c r="B1470" s="321">
        <v>13168</v>
      </c>
      <c r="D1470" s="322" t="s">
        <v>2026</v>
      </c>
      <c r="E1470" s="323">
        <v>10</v>
      </c>
    </row>
    <row r="1471" spans="1:5" ht="14.25">
      <c r="A1471" s="321">
        <v>3186</v>
      </c>
      <c r="B1471" s="321">
        <v>42501</v>
      </c>
      <c r="D1471" s="322" t="s">
        <v>2027</v>
      </c>
      <c r="E1471" s="323">
        <v>8.5</v>
      </c>
    </row>
    <row r="1472" spans="1:5" ht="14.25">
      <c r="A1472" s="321">
        <v>3185</v>
      </c>
      <c r="B1472" s="321">
        <v>24689</v>
      </c>
      <c r="D1472" s="322" t="s">
        <v>2028</v>
      </c>
      <c r="E1472" s="323">
        <v>7.5</v>
      </c>
    </row>
    <row r="1473" spans="1:5" ht="14.25">
      <c r="A1473" s="321">
        <v>3183</v>
      </c>
      <c r="B1473" s="321">
        <v>13167</v>
      </c>
      <c r="D1473" s="322" t="s">
        <v>2029</v>
      </c>
      <c r="E1473" s="323">
        <v>5.1</v>
      </c>
    </row>
    <row r="1474" spans="1:5" ht="14.25">
      <c r="A1474" s="321">
        <v>1582</v>
      </c>
      <c r="B1474" s="321">
        <v>28860</v>
      </c>
      <c r="D1474" s="322" t="s">
        <v>2030</v>
      </c>
      <c r="E1474" s="323">
        <v>38.9</v>
      </c>
    </row>
    <row r="1475" spans="1:5" ht="14.25">
      <c r="A1475" s="321">
        <v>1541</v>
      </c>
      <c r="B1475" s="321">
        <v>8109</v>
      </c>
      <c r="D1475" s="322" t="s">
        <v>2031</v>
      </c>
      <c r="E1475" s="323">
        <v>32</v>
      </c>
    </row>
    <row r="1476" spans="1:5" ht="14.25">
      <c r="A1476" s="321">
        <v>1574</v>
      </c>
      <c r="B1476" s="321">
        <v>28503</v>
      </c>
      <c r="D1476" s="322" t="s">
        <v>2032</v>
      </c>
      <c r="E1476" s="323">
        <v>31.6</v>
      </c>
    </row>
    <row r="1477" spans="1:5" ht="14.25">
      <c r="A1477" s="321">
        <v>1467</v>
      </c>
      <c r="B1477" s="321">
        <v>28845</v>
      </c>
      <c r="D1477" s="322" t="s">
        <v>2033</v>
      </c>
      <c r="E1477" s="323">
        <v>30.4</v>
      </c>
    </row>
    <row r="1478" spans="1:5" ht="14.25">
      <c r="A1478" s="321">
        <v>1605</v>
      </c>
      <c r="B1478" s="321">
        <v>1030</v>
      </c>
      <c r="D1478" s="322" t="s">
        <v>2034</v>
      </c>
      <c r="E1478" s="323">
        <v>29.7</v>
      </c>
    </row>
    <row r="1479" spans="1:5" ht="14.25">
      <c r="A1479" s="321">
        <v>1609</v>
      </c>
      <c r="B1479" s="321">
        <v>25232</v>
      </c>
      <c r="D1479" s="322" t="s">
        <v>2035</v>
      </c>
      <c r="E1479" s="323">
        <v>29.1</v>
      </c>
    </row>
    <row r="1480" spans="1:5" ht="14.25">
      <c r="A1480" s="321">
        <v>1465</v>
      </c>
      <c r="B1480" s="321">
        <v>28812</v>
      </c>
      <c r="D1480" s="322" t="s">
        <v>2036</v>
      </c>
      <c r="E1480" s="323">
        <v>28.7</v>
      </c>
    </row>
    <row r="1481" spans="1:5" ht="14.25">
      <c r="A1481" s="321">
        <v>1471</v>
      </c>
      <c r="B1481" s="321">
        <v>30301</v>
      </c>
      <c r="D1481" s="322" t="s">
        <v>2037</v>
      </c>
      <c r="E1481" s="323">
        <v>28.7</v>
      </c>
    </row>
    <row r="1482" spans="1:5" ht="14.25">
      <c r="A1482" s="321">
        <v>1464</v>
      </c>
      <c r="B1482" s="321">
        <v>28811</v>
      </c>
      <c r="D1482" s="322" t="s">
        <v>2038</v>
      </c>
      <c r="E1482" s="323">
        <v>28</v>
      </c>
    </row>
    <row r="1483" spans="1:5" ht="14.25">
      <c r="A1483" s="321">
        <v>1463</v>
      </c>
      <c r="B1483" s="321">
        <v>28804</v>
      </c>
      <c r="D1483" s="322" t="s">
        <v>2039</v>
      </c>
      <c r="E1483" s="323">
        <v>27.7</v>
      </c>
    </row>
    <row r="1484" spans="1:5" ht="14.25">
      <c r="A1484" s="321">
        <v>1472</v>
      </c>
      <c r="B1484" s="321">
        <v>30302</v>
      </c>
      <c r="D1484" s="322" t="s">
        <v>2040</v>
      </c>
      <c r="E1484" s="323">
        <v>27.7</v>
      </c>
    </row>
    <row r="1485" spans="1:5" ht="14.25">
      <c r="A1485" s="321">
        <v>1475</v>
      </c>
      <c r="B1485" s="321">
        <v>30311</v>
      </c>
      <c r="D1485" s="322" t="s">
        <v>2041</v>
      </c>
      <c r="E1485" s="323">
        <v>27.7</v>
      </c>
    </row>
    <row r="1486" spans="1:5" ht="14.25">
      <c r="A1486" s="321">
        <v>1474</v>
      </c>
      <c r="B1486" s="321">
        <v>30309</v>
      </c>
      <c r="D1486" s="322" t="s">
        <v>2042</v>
      </c>
      <c r="E1486" s="323">
        <v>27.3</v>
      </c>
    </row>
    <row r="1487" spans="1:5" ht="14.25">
      <c r="A1487" s="321">
        <v>1466</v>
      </c>
      <c r="B1487" s="321">
        <v>28844</v>
      </c>
      <c r="D1487" s="322" t="s">
        <v>2043</v>
      </c>
      <c r="E1487" s="323">
        <v>27.2</v>
      </c>
    </row>
    <row r="1488" spans="1:5" ht="14.25">
      <c r="A1488" s="321">
        <v>1462</v>
      </c>
      <c r="B1488" s="321">
        <v>28802</v>
      </c>
      <c r="D1488" s="322" t="s">
        <v>2044</v>
      </c>
      <c r="E1488" s="323">
        <v>26.3</v>
      </c>
    </row>
    <row r="1489" spans="1:5" ht="14.25">
      <c r="A1489" s="321">
        <v>1556</v>
      </c>
      <c r="B1489" s="321">
        <v>8450</v>
      </c>
      <c r="D1489" s="322" t="s">
        <v>2045</v>
      </c>
      <c r="E1489" s="323">
        <v>26.2</v>
      </c>
    </row>
    <row r="1490" spans="1:5" ht="14.25">
      <c r="A1490" s="321">
        <v>1460</v>
      </c>
      <c r="B1490" s="321">
        <v>28800</v>
      </c>
      <c r="D1490" s="322" t="s">
        <v>2046</v>
      </c>
      <c r="E1490" s="323">
        <v>25.9</v>
      </c>
    </row>
    <row r="1491" spans="1:5" ht="14.25">
      <c r="A1491" s="321">
        <v>1542</v>
      </c>
      <c r="B1491" s="321">
        <v>8110</v>
      </c>
      <c r="D1491" s="322" t="s">
        <v>2047</v>
      </c>
      <c r="E1491" s="323">
        <v>25.7</v>
      </c>
    </row>
    <row r="1492" spans="1:5" ht="14.25">
      <c r="A1492" s="321">
        <v>1468</v>
      </c>
      <c r="B1492" s="321">
        <v>28850</v>
      </c>
      <c r="D1492" s="322" t="s">
        <v>2048</v>
      </c>
      <c r="E1492" s="323">
        <v>25</v>
      </c>
    </row>
    <row r="1493" spans="1:5" ht="14.25">
      <c r="A1493" s="321">
        <v>1562</v>
      </c>
      <c r="B1493" s="321">
        <v>8551</v>
      </c>
      <c r="D1493" s="322" t="s">
        <v>2049</v>
      </c>
      <c r="E1493" s="323">
        <v>24.5</v>
      </c>
    </row>
    <row r="1494" spans="1:5" ht="14.25">
      <c r="A1494" s="321">
        <v>1461</v>
      </c>
      <c r="B1494" s="321">
        <v>28801</v>
      </c>
      <c r="D1494" s="322" t="s">
        <v>2050</v>
      </c>
      <c r="E1494" s="323">
        <v>24.2</v>
      </c>
    </row>
    <row r="1495" spans="1:5" ht="14.25">
      <c r="A1495" s="321">
        <v>1470</v>
      </c>
      <c r="B1495" s="321">
        <v>30300</v>
      </c>
      <c r="D1495" s="322" t="s">
        <v>2051</v>
      </c>
      <c r="E1495" s="323">
        <v>24.2</v>
      </c>
    </row>
    <row r="1496" spans="1:5" ht="14.25">
      <c r="A1496" s="321">
        <v>1473</v>
      </c>
      <c r="B1496" s="321">
        <v>30304</v>
      </c>
      <c r="D1496" s="322" t="s">
        <v>2052</v>
      </c>
      <c r="E1496" s="323">
        <v>24.2</v>
      </c>
    </row>
    <row r="1497" spans="1:5" ht="14.25">
      <c r="A1497" s="321">
        <v>1575</v>
      </c>
      <c r="B1497" s="321">
        <v>28504</v>
      </c>
      <c r="D1497" s="322" t="s">
        <v>2053</v>
      </c>
      <c r="E1497" s="323">
        <v>23.8</v>
      </c>
    </row>
    <row r="1498" spans="1:5" ht="14.25">
      <c r="A1498" s="321">
        <v>1585</v>
      </c>
      <c r="B1498" s="321">
        <v>30315</v>
      </c>
      <c r="D1498" s="322" t="s">
        <v>2054</v>
      </c>
      <c r="E1498" s="323">
        <v>23.5</v>
      </c>
    </row>
    <row r="1499" spans="1:5" ht="14.25">
      <c r="A1499" s="321">
        <v>1457</v>
      </c>
      <c r="B1499" s="321">
        <v>28960</v>
      </c>
      <c r="D1499" s="322" t="s">
        <v>2055</v>
      </c>
      <c r="E1499" s="323">
        <v>23.2</v>
      </c>
    </row>
    <row r="1500" spans="1:5" ht="14.25">
      <c r="A1500" s="321">
        <v>1440</v>
      </c>
      <c r="B1500" s="321">
        <v>28727</v>
      </c>
      <c r="D1500" s="322" t="s">
        <v>2056</v>
      </c>
      <c r="E1500" s="323">
        <v>23.1</v>
      </c>
    </row>
    <row r="1501" spans="1:5" ht="14.25">
      <c r="A1501" s="321">
        <v>1576</v>
      </c>
      <c r="B1501" s="321">
        <v>28505</v>
      </c>
      <c r="D1501" s="322" t="s">
        <v>2057</v>
      </c>
      <c r="E1501" s="323">
        <v>23.1</v>
      </c>
    </row>
    <row r="1502" spans="1:5" ht="14.25">
      <c r="A1502" s="321">
        <v>1587</v>
      </c>
      <c r="B1502" s="321">
        <v>30317</v>
      </c>
      <c r="D1502" s="322" t="s">
        <v>2058</v>
      </c>
      <c r="E1502" s="323">
        <v>22.6</v>
      </c>
    </row>
    <row r="1503" spans="1:5" ht="14.25">
      <c r="A1503" s="321">
        <v>1589</v>
      </c>
      <c r="B1503" s="321">
        <v>30351</v>
      </c>
      <c r="D1503" s="322" t="s">
        <v>2059</v>
      </c>
      <c r="E1503" s="323">
        <v>22.6</v>
      </c>
    </row>
    <row r="1504" spans="1:5" ht="14.25">
      <c r="A1504" s="321">
        <v>1559</v>
      </c>
      <c r="B1504" s="321">
        <v>8504</v>
      </c>
      <c r="D1504" s="322" t="s">
        <v>2060</v>
      </c>
      <c r="E1504" s="323">
        <v>22.5</v>
      </c>
    </row>
    <row r="1505" spans="1:5" ht="14.25">
      <c r="A1505" s="321">
        <v>1577</v>
      </c>
      <c r="B1505" s="321">
        <v>28530</v>
      </c>
      <c r="D1505" s="322" t="s">
        <v>2061</v>
      </c>
      <c r="E1505" s="323">
        <v>22.5</v>
      </c>
    </row>
    <row r="1506" spans="1:5" ht="14.25">
      <c r="A1506" s="321">
        <v>1584</v>
      </c>
      <c r="B1506" s="321">
        <v>28976</v>
      </c>
      <c r="D1506" s="322" t="s">
        <v>2062</v>
      </c>
      <c r="E1506" s="323">
        <v>22</v>
      </c>
    </row>
    <row r="1507" spans="1:5" ht="14.25">
      <c r="A1507" s="321">
        <v>1543</v>
      </c>
      <c r="B1507" s="321">
        <v>8111</v>
      </c>
      <c r="D1507" s="322" t="s">
        <v>2063</v>
      </c>
      <c r="E1507" s="323">
        <v>21.9</v>
      </c>
    </row>
    <row r="1508" spans="1:5" ht="14.25">
      <c r="A1508" s="321">
        <v>1445</v>
      </c>
      <c r="B1508" s="321">
        <v>28905</v>
      </c>
      <c r="D1508" s="322" t="s">
        <v>2064</v>
      </c>
      <c r="E1508" s="323">
        <v>21.6</v>
      </c>
    </row>
    <row r="1509" spans="1:5" ht="14.25">
      <c r="A1509" s="321">
        <v>1590</v>
      </c>
      <c r="B1509" s="321">
        <v>30352</v>
      </c>
      <c r="D1509" s="322" t="s">
        <v>2065</v>
      </c>
      <c r="E1509" s="323">
        <v>21.5</v>
      </c>
    </row>
    <row r="1510" spans="1:5" ht="14.25">
      <c r="A1510" s="321">
        <v>1459</v>
      </c>
      <c r="B1510" s="321">
        <v>28964</v>
      </c>
      <c r="D1510" s="322" t="s">
        <v>2066</v>
      </c>
      <c r="E1510" s="323">
        <v>20.9</v>
      </c>
    </row>
    <row r="1511" spans="1:5" ht="14.25">
      <c r="A1511" s="321">
        <v>1586</v>
      </c>
      <c r="B1511" s="321">
        <v>30316</v>
      </c>
      <c r="D1511" s="322" t="s">
        <v>2067</v>
      </c>
      <c r="E1511" s="323">
        <v>20.9</v>
      </c>
    </row>
    <row r="1512" spans="1:5" ht="14.25">
      <c r="A1512" s="321">
        <v>1442</v>
      </c>
      <c r="B1512" s="321">
        <v>28900</v>
      </c>
      <c r="D1512" s="322" t="s">
        <v>2068</v>
      </c>
      <c r="E1512" s="323">
        <v>20.8</v>
      </c>
    </row>
    <row r="1513" spans="1:5" ht="14.25">
      <c r="A1513" s="321">
        <v>1447</v>
      </c>
      <c r="B1513" s="321">
        <v>28907</v>
      </c>
      <c r="D1513" s="322" t="s">
        <v>2069</v>
      </c>
      <c r="E1513" s="323">
        <v>20.8</v>
      </c>
    </row>
    <row r="1514" spans="1:5" ht="14.25">
      <c r="A1514" s="321">
        <v>1458</v>
      </c>
      <c r="B1514" s="321">
        <v>28963</v>
      </c>
      <c r="D1514" s="322" t="s">
        <v>2070</v>
      </c>
      <c r="E1514" s="323">
        <v>20.7</v>
      </c>
    </row>
    <row r="1515" spans="1:5" ht="14.25">
      <c r="A1515" s="321">
        <v>1444</v>
      </c>
      <c r="B1515" s="321">
        <v>28902</v>
      </c>
      <c r="D1515" s="322" t="s">
        <v>2071</v>
      </c>
      <c r="E1515" s="323">
        <v>20.5</v>
      </c>
    </row>
    <row r="1516" spans="1:5" ht="14.25">
      <c r="A1516" s="321">
        <v>1446</v>
      </c>
      <c r="B1516" s="321">
        <v>28906</v>
      </c>
      <c r="D1516" s="322" t="s">
        <v>2072</v>
      </c>
      <c r="E1516" s="323">
        <v>20.3</v>
      </c>
    </row>
    <row r="1517" spans="1:5" ht="14.25">
      <c r="A1517" s="321">
        <v>1452</v>
      </c>
      <c r="B1517" s="321">
        <v>28917</v>
      </c>
      <c r="D1517" s="322" t="s">
        <v>2073</v>
      </c>
      <c r="E1517" s="323">
        <v>20.3</v>
      </c>
    </row>
    <row r="1518" spans="1:5" ht="14.25">
      <c r="A1518" s="321">
        <v>1443</v>
      </c>
      <c r="B1518" s="321">
        <v>28901</v>
      </c>
      <c r="D1518" s="322" t="s">
        <v>2074</v>
      </c>
      <c r="E1518" s="323">
        <v>20.2</v>
      </c>
    </row>
    <row r="1519" spans="1:5" ht="14.25">
      <c r="A1519" s="321">
        <v>1469</v>
      </c>
      <c r="B1519" s="321">
        <v>28858</v>
      </c>
      <c r="D1519" s="322" t="s">
        <v>2075</v>
      </c>
      <c r="E1519" s="323">
        <v>20.2</v>
      </c>
    </row>
    <row r="1520" spans="1:5" ht="14.25">
      <c r="A1520" s="321">
        <v>1441</v>
      </c>
      <c r="B1520" s="321">
        <v>28803</v>
      </c>
      <c r="D1520" s="322" t="s">
        <v>2076</v>
      </c>
      <c r="E1520" s="323">
        <v>20</v>
      </c>
    </row>
    <row r="1521" spans="1:5" ht="14.25">
      <c r="A1521" s="321">
        <v>1455</v>
      </c>
      <c r="B1521" s="321">
        <v>28925</v>
      </c>
      <c r="D1521" s="322" t="s">
        <v>2077</v>
      </c>
      <c r="E1521" s="323">
        <v>20</v>
      </c>
    </row>
    <row r="1522" spans="1:5" ht="14.25">
      <c r="A1522" s="321">
        <v>1439</v>
      </c>
      <c r="B1522" s="321">
        <v>28700</v>
      </c>
      <c r="D1522" s="322" t="s">
        <v>2078</v>
      </c>
      <c r="E1522" s="323">
        <v>19.9</v>
      </c>
    </row>
    <row r="1523" spans="1:5" ht="14.25">
      <c r="A1523" s="321">
        <v>1495</v>
      </c>
      <c r="B1523" s="321">
        <v>30155</v>
      </c>
      <c r="D1523" s="322" t="s">
        <v>2079</v>
      </c>
      <c r="E1523" s="323">
        <v>19.8</v>
      </c>
    </row>
    <row r="1524" spans="1:5" ht="14.25">
      <c r="A1524" s="321">
        <v>1437</v>
      </c>
      <c r="B1524" s="321">
        <v>30900</v>
      </c>
      <c r="D1524" s="322" t="s">
        <v>2080</v>
      </c>
      <c r="E1524" s="323">
        <v>19.7</v>
      </c>
    </row>
    <row r="1525" spans="1:5" ht="14.25">
      <c r="A1525" s="321">
        <v>1563</v>
      </c>
      <c r="B1525" s="321">
        <v>8552</v>
      </c>
      <c r="D1525" s="322" t="s">
        <v>2081</v>
      </c>
      <c r="E1525" s="323">
        <v>19.7</v>
      </c>
    </row>
    <row r="1526" spans="1:5" ht="14.25">
      <c r="A1526" s="321">
        <v>1451</v>
      </c>
      <c r="B1526" s="321">
        <v>28913</v>
      </c>
      <c r="D1526" s="322" t="s">
        <v>2082</v>
      </c>
      <c r="E1526" s="323">
        <v>19.6</v>
      </c>
    </row>
    <row r="1527" spans="1:5" ht="14.25">
      <c r="A1527" s="321">
        <v>1448</v>
      </c>
      <c r="B1527" s="321">
        <v>28910</v>
      </c>
      <c r="D1527" s="322" t="s">
        <v>2083</v>
      </c>
      <c r="E1527" s="323">
        <v>19.5</v>
      </c>
    </row>
    <row r="1528" spans="1:5" ht="14.25">
      <c r="A1528" s="321">
        <v>1450</v>
      </c>
      <c r="B1528" s="321">
        <v>28912</v>
      </c>
      <c r="D1528" s="322" t="s">
        <v>2084</v>
      </c>
      <c r="E1528" s="323">
        <v>19.4</v>
      </c>
    </row>
    <row r="1529" spans="1:5" ht="14.25">
      <c r="A1529" s="321">
        <v>1438</v>
      </c>
      <c r="B1529" s="321">
        <v>8429</v>
      </c>
      <c r="D1529" s="322" t="s">
        <v>2085</v>
      </c>
      <c r="E1529" s="323">
        <v>19</v>
      </c>
    </row>
    <row r="1530" spans="1:5" ht="14.25">
      <c r="A1530" s="321">
        <v>1487</v>
      </c>
      <c r="B1530" s="321">
        <v>30125</v>
      </c>
      <c r="D1530" s="322" t="s">
        <v>2086</v>
      </c>
      <c r="E1530" s="323">
        <v>19</v>
      </c>
    </row>
    <row r="1531" spans="1:5" ht="14.25">
      <c r="A1531" s="321">
        <v>1560</v>
      </c>
      <c r="B1531" s="321">
        <v>8512</v>
      </c>
      <c r="D1531" s="322" t="s">
        <v>2087</v>
      </c>
      <c r="E1531" s="323">
        <v>19</v>
      </c>
    </row>
    <row r="1532" spans="1:5" ht="14.25">
      <c r="A1532" s="321">
        <v>1476</v>
      </c>
      <c r="B1532" s="321">
        <v>30005</v>
      </c>
      <c r="D1532" s="322" t="s">
        <v>2088</v>
      </c>
      <c r="E1532" s="323">
        <v>18.8</v>
      </c>
    </row>
    <row r="1533" spans="1:5" ht="14.25">
      <c r="A1533" s="321">
        <v>1477</v>
      </c>
      <c r="B1533" s="321">
        <v>30011</v>
      </c>
      <c r="D1533" s="322" t="s">
        <v>2089</v>
      </c>
      <c r="E1533" s="323">
        <v>18.8</v>
      </c>
    </row>
    <row r="1534" spans="1:5" ht="14.25">
      <c r="A1534" s="321">
        <v>1561</v>
      </c>
      <c r="B1534" s="321">
        <v>8550</v>
      </c>
      <c r="D1534" s="322" t="s">
        <v>2090</v>
      </c>
      <c r="E1534" s="323">
        <v>18.8</v>
      </c>
    </row>
    <row r="1535" spans="1:5" ht="14.25">
      <c r="A1535" s="321">
        <v>1557</v>
      </c>
      <c r="B1535" s="321">
        <v>8500</v>
      </c>
      <c r="D1535" s="322" t="s">
        <v>2091</v>
      </c>
      <c r="E1535" s="323">
        <v>18.4</v>
      </c>
    </row>
    <row r="1536" spans="1:5" ht="14.25">
      <c r="A1536" s="321">
        <v>1449</v>
      </c>
      <c r="B1536" s="321">
        <v>28911</v>
      </c>
      <c r="D1536" s="322" t="s">
        <v>2092</v>
      </c>
      <c r="E1536" s="323">
        <v>18</v>
      </c>
    </row>
    <row r="1537" spans="1:5" ht="14.25">
      <c r="A1537" s="321">
        <v>1456</v>
      </c>
      <c r="B1537" s="321">
        <v>28929</v>
      </c>
      <c r="D1537" s="322" t="s">
        <v>2093</v>
      </c>
      <c r="E1537" s="323">
        <v>18</v>
      </c>
    </row>
    <row r="1538" spans="1:5" ht="14.25">
      <c r="A1538" s="321">
        <v>1498</v>
      </c>
      <c r="B1538" s="321">
        <v>30177</v>
      </c>
      <c r="D1538" s="322" t="s">
        <v>2094</v>
      </c>
      <c r="E1538" s="323">
        <v>18</v>
      </c>
    </row>
    <row r="1539" spans="1:5" ht="14.25">
      <c r="A1539" s="321">
        <v>1528</v>
      </c>
      <c r="B1539" s="321">
        <v>8010</v>
      </c>
      <c r="D1539" s="322" t="s">
        <v>2095</v>
      </c>
      <c r="E1539" s="323">
        <v>18</v>
      </c>
    </row>
    <row r="1540" spans="1:5" ht="14.25">
      <c r="A1540" s="321">
        <v>1558</v>
      </c>
      <c r="B1540" s="321">
        <v>8501</v>
      </c>
      <c r="D1540" s="322" t="s">
        <v>2096</v>
      </c>
      <c r="E1540" s="323">
        <v>18</v>
      </c>
    </row>
    <row r="1541" spans="1:5" ht="14.25">
      <c r="A1541" s="321">
        <v>1453</v>
      </c>
      <c r="B1541" s="321">
        <v>28922</v>
      </c>
      <c r="D1541" s="322" t="s">
        <v>2097</v>
      </c>
      <c r="E1541" s="323">
        <v>17.9</v>
      </c>
    </row>
    <row r="1542" spans="1:5" ht="14.25">
      <c r="A1542" s="321">
        <v>1551</v>
      </c>
      <c r="B1542" s="321">
        <v>8373</v>
      </c>
      <c r="D1542" s="322" t="s">
        <v>2098</v>
      </c>
      <c r="E1542" s="323">
        <v>17.7</v>
      </c>
    </row>
    <row r="1543" spans="1:5" ht="14.25">
      <c r="A1543" s="321">
        <v>1583</v>
      </c>
      <c r="B1543" s="321">
        <v>28927</v>
      </c>
      <c r="D1543" s="322" t="s">
        <v>2099</v>
      </c>
      <c r="E1543" s="323">
        <v>17.7</v>
      </c>
    </row>
    <row r="1544" spans="1:5" ht="14.25">
      <c r="A1544" s="321">
        <v>1588</v>
      </c>
      <c r="B1544" s="321">
        <v>30350</v>
      </c>
      <c r="D1544" s="322" t="s">
        <v>2100</v>
      </c>
      <c r="E1544" s="323">
        <v>17.7</v>
      </c>
    </row>
    <row r="1545" spans="1:5" ht="14.25">
      <c r="A1545" s="321">
        <v>1483</v>
      </c>
      <c r="B1545" s="321">
        <v>30105</v>
      </c>
      <c r="D1545" s="322" t="s">
        <v>2101</v>
      </c>
      <c r="E1545" s="323">
        <v>17.3</v>
      </c>
    </row>
    <row r="1546" spans="1:5" ht="14.25">
      <c r="A1546" s="321">
        <v>1505</v>
      </c>
      <c r="B1546" s="321">
        <v>30780</v>
      </c>
      <c r="D1546" s="322" t="s">
        <v>2102</v>
      </c>
      <c r="E1546" s="323">
        <v>17.3</v>
      </c>
    </row>
    <row r="1547" spans="1:5" ht="14.25">
      <c r="A1547" s="321">
        <v>1591</v>
      </c>
      <c r="B1547" s="321">
        <v>30366</v>
      </c>
      <c r="D1547" s="322" t="s">
        <v>2103</v>
      </c>
      <c r="E1547" s="323">
        <v>17</v>
      </c>
    </row>
    <row r="1548" spans="1:5" ht="14.25">
      <c r="A1548" s="321">
        <v>1481</v>
      </c>
      <c r="B1548" s="321">
        <v>30102</v>
      </c>
      <c r="D1548" s="322" t="s">
        <v>2104</v>
      </c>
      <c r="E1548" s="323">
        <v>16.8</v>
      </c>
    </row>
    <row r="1549" spans="1:5" ht="14.25">
      <c r="A1549" s="321">
        <v>1488</v>
      </c>
      <c r="B1549" s="321">
        <v>30130</v>
      </c>
      <c r="D1549" s="322" t="s">
        <v>2105</v>
      </c>
      <c r="E1549" s="323">
        <v>16.8</v>
      </c>
    </row>
    <row r="1550" spans="1:5" ht="14.25">
      <c r="A1550" s="321">
        <v>1579</v>
      </c>
      <c r="B1550" s="321">
        <v>28550</v>
      </c>
      <c r="D1550" s="322" t="s">
        <v>2106</v>
      </c>
      <c r="E1550" s="323">
        <v>16.8</v>
      </c>
    </row>
    <row r="1551" spans="1:5" ht="14.25">
      <c r="A1551" s="321">
        <v>1527</v>
      </c>
      <c r="B1551" s="321">
        <v>8001</v>
      </c>
      <c r="D1551" s="322" t="s">
        <v>2107</v>
      </c>
      <c r="E1551" s="323">
        <v>16.7</v>
      </c>
    </row>
    <row r="1552" spans="1:5" ht="14.25">
      <c r="A1552" s="321">
        <v>1580</v>
      </c>
      <c r="B1552" s="321">
        <v>28720</v>
      </c>
      <c r="D1552" s="322" t="s">
        <v>2108</v>
      </c>
      <c r="E1552" s="323">
        <v>16.7</v>
      </c>
    </row>
    <row r="1553" spans="1:5" ht="14.25">
      <c r="A1553" s="321">
        <v>1572</v>
      </c>
      <c r="B1553" s="321">
        <v>28501</v>
      </c>
      <c r="D1553" s="322" t="s">
        <v>2109</v>
      </c>
      <c r="E1553" s="323">
        <v>16.6</v>
      </c>
    </row>
    <row r="1554" spans="1:5" ht="14.25">
      <c r="A1554" s="321">
        <v>1514</v>
      </c>
      <c r="B1554" s="321">
        <v>8242</v>
      </c>
      <c r="D1554" s="322" t="s">
        <v>2110</v>
      </c>
      <c r="E1554" s="323">
        <v>16.5</v>
      </c>
    </row>
    <row r="1555" spans="1:5" ht="14.25">
      <c r="A1555" s="321">
        <v>1533</v>
      </c>
      <c r="B1555" s="321">
        <v>8040</v>
      </c>
      <c r="D1555" s="322" t="s">
        <v>2111</v>
      </c>
      <c r="E1555" s="323">
        <v>16.4</v>
      </c>
    </row>
    <row r="1556" spans="1:5" ht="14.25">
      <c r="A1556" s="321">
        <v>1602</v>
      </c>
      <c r="B1556" s="321">
        <v>30791</v>
      </c>
      <c r="D1556" s="322" t="s">
        <v>2112</v>
      </c>
      <c r="E1556" s="323">
        <v>16.4</v>
      </c>
    </row>
    <row r="1557" spans="1:5" ht="14.25">
      <c r="A1557" s="321">
        <v>1513</v>
      </c>
      <c r="B1557" s="321">
        <v>8240</v>
      </c>
      <c r="D1557" s="322" t="s">
        <v>2113</v>
      </c>
      <c r="E1557" s="323">
        <v>16.3</v>
      </c>
    </row>
    <row r="1558" spans="1:5" ht="14.25">
      <c r="A1558" s="321">
        <v>1482</v>
      </c>
      <c r="B1558" s="321">
        <v>30104</v>
      </c>
      <c r="D1558" s="322" t="s">
        <v>2114</v>
      </c>
      <c r="E1558" s="323">
        <v>16</v>
      </c>
    </row>
    <row r="1559" spans="1:5" ht="14.25">
      <c r="A1559" s="321">
        <v>1506</v>
      </c>
      <c r="B1559" s="321">
        <v>8120</v>
      </c>
      <c r="D1559" s="322" t="s">
        <v>2115</v>
      </c>
      <c r="E1559" s="323">
        <v>16</v>
      </c>
    </row>
    <row r="1560" spans="1:5" ht="14.25">
      <c r="A1560" s="321">
        <v>1486</v>
      </c>
      <c r="B1560" s="321">
        <v>30115</v>
      </c>
      <c r="D1560" s="322" t="s">
        <v>2116</v>
      </c>
      <c r="E1560" s="323">
        <v>15.8</v>
      </c>
    </row>
    <row r="1561" spans="1:5" ht="14.25">
      <c r="A1561" s="321">
        <v>1502</v>
      </c>
      <c r="B1561" s="321">
        <v>30764</v>
      </c>
      <c r="D1561" s="322" t="s">
        <v>2117</v>
      </c>
      <c r="E1561" s="323">
        <v>15.7</v>
      </c>
    </row>
    <row r="1562" spans="1:5" ht="14.25">
      <c r="A1562" s="321">
        <v>1529</v>
      </c>
      <c r="B1562" s="321">
        <v>8015</v>
      </c>
      <c r="D1562" s="322" t="s">
        <v>2118</v>
      </c>
      <c r="E1562" s="323">
        <v>15.6</v>
      </c>
    </row>
    <row r="1563" spans="1:5" ht="14.25">
      <c r="A1563" s="321">
        <v>1573</v>
      </c>
      <c r="B1563" s="321">
        <v>28502</v>
      </c>
      <c r="D1563" s="322" t="s">
        <v>2119</v>
      </c>
      <c r="E1563" s="323">
        <v>15.6</v>
      </c>
    </row>
    <row r="1564" spans="1:5" ht="14.25">
      <c r="A1564" s="321">
        <v>1510</v>
      </c>
      <c r="B1564" s="321">
        <v>8211</v>
      </c>
      <c r="D1564" s="322" t="s">
        <v>2120</v>
      </c>
      <c r="E1564" s="323">
        <v>15.5</v>
      </c>
    </row>
    <row r="1565" spans="1:5" ht="14.25">
      <c r="A1565" s="321">
        <v>1479</v>
      </c>
      <c r="B1565" s="321">
        <v>30051</v>
      </c>
      <c r="D1565" s="322" t="s">
        <v>2121</v>
      </c>
      <c r="E1565" s="323">
        <v>15.4</v>
      </c>
    </row>
    <row r="1566" spans="1:5" ht="14.25">
      <c r="A1566" s="321">
        <v>1504</v>
      </c>
      <c r="B1566" s="321">
        <v>30778</v>
      </c>
      <c r="D1566" s="322" t="s">
        <v>2122</v>
      </c>
      <c r="E1566" s="323">
        <v>15.3</v>
      </c>
    </row>
    <row r="1567" spans="1:5" ht="14.25">
      <c r="A1567" s="321">
        <v>1531</v>
      </c>
      <c r="B1567" s="321">
        <v>8026</v>
      </c>
      <c r="D1567" s="322" t="s">
        <v>2123</v>
      </c>
      <c r="E1567" s="323">
        <v>15.3</v>
      </c>
    </row>
    <row r="1568" spans="1:5" ht="14.25">
      <c r="A1568" s="321">
        <v>1484</v>
      </c>
      <c r="B1568" s="321">
        <v>30108</v>
      </c>
      <c r="D1568" s="322" t="s">
        <v>2124</v>
      </c>
      <c r="E1568" s="323">
        <v>15.2</v>
      </c>
    </row>
    <row r="1569" spans="1:5" ht="14.25">
      <c r="A1569" s="321">
        <v>1509</v>
      </c>
      <c r="B1569" s="321">
        <v>8206</v>
      </c>
      <c r="D1569" s="322" t="s">
        <v>2125</v>
      </c>
      <c r="E1569" s="323">
        <v>15.2</v>
      </c>
    </row>
    <row r="1570" spans="1:5" ht="14.25">
      <c r="A1570" s="321">
        <v>1550</v>
      </c>
      <c r="B1570" s="321">
        <v>8350</v>
      </c>
      <c r="D1570" s="322" t="s">
        <v>2126</v>
      </c>
      <c r="E1570" s="323">
        <v>15.2</v>
      </c>
    </row>
    <row r="1571" spans="1:5" ht="14.25">
      <c r="A1571" s="321">
        <v>1515</v>
      </c>
      <c r="B1571" s="321">
        <v>8245</v>
      </c>
      <c r="D1571" s="322" t="s">
        <v>2127</v>
      </c>
      <c r="E1571" s="323">
        <v>15</v>
      </c>
    </row>
    <row r="1572" spans="1:5" ht="14.25">
      <c r="A1572" s="321">
        <v>1592</v>
      </c>
      <c r="B1572" s="321">
        <v>30700</v>
      </c>
      <c r="D1572" s="322" t="s">
        <v>2128</v>
      </c>
      <c r="E1572" s="323">
        <v>15</v>
      </c>
    </row>
    <row r="1573" spans="1:5" ht="14.25">
      <c r="A1573" s="321">
        <v>1600</v>
      </c>
      <c r="B1573" s="321">
        <v>30789</v>
      </c>
      <c r="D1573" s="322" t="s">
        <v>2129</v>
      </c>
      <c r="E1573" s="323">
        <v>15</v>
      </c>
    </row>
    <row r="1574" spans="1:5" ht="14.25">
      <c r="A1574" s="321">
        <v>1532</v>
      </c>
      <c r="B1574" s="321">
        <v>8030</v>
      </c>
      <c r="D1574" s="322" t="s">
        <v>2130</v>
      </c>
      <c r="E1574" s="323">
        <v>14.9</v>
      </c>
    </row>
    <row r="1575" spans="1:5" ht="14.25">
      <c r="A1575" s="321">
        <v>1601</v>
      </c>
      <c r="B1575" s="321">
        <v>30790</v>
      </c>
      <c r="D1575" s="322" t="s">
        <v>2131</v>
      </c>
      <c r="E1575" s="323">
        <v>14.8</v>
      </c>
    </row>
    <row r="1576" spans="1:5" ht="14.25">
      <c r="A1576" s="321">
        <v>1478</v>
      </c>
      <c r="B1576" s="321">
        <v>30050</v>
      </c>
      <c r="D1576" s="322" t="s">
        <v>2132</v>
      </c>
      <c r="E1576" s="323">
        <v>14.7</v>
      </c>
    </row>
    <row r="1577" spans="1:5" ht="14.25">
      <c r="A1577" s="321">
        <v>1530</v>
      </c>
      <c r="B1577" s="321">
        <v>8025</v>
      </c>
      <c r="D1577" s="322" t="s">
        <v>2133</v>
      </c>
      <c r="E1577" s="323">
        <v>14.7</v>
      </c>
    </row>
    <row r="1578" spans="1:5" ht="14.25">
      <c r="A1578" s="321">
        <v>1581</v>
      </c>
      <c r="B1578" s="321">
        <v>28725</v>
      </c>
      <c r="D1578" s="322" t="s">
        <v>2134</v>
      </c>
      <c r="E1578" s="323">
        <v>14.7</v>
      </c>
    </row>
    <row r="1579" spans="1:5" ht="14.25">
      <c r="A1579" s="321">
        <v>1596</v>
      </c>
      <c r="B1579" s="321">
        <v>30707</v>
      </c>
      <c r="D1579" s="322" t="s">
        <v>2135</v>
      </c>
      <c r="E1579" s="323">
        <v>14.7</v>
      </c>
    </row>
    <row r="1580" spans="1:5" ht="14.25">
      <c r="A1580" s="321">
        <v>1494</v>
      </c>
      <c r="B1580" s="321">
        <v>30154</v>
      </c>
      <c r="D1580" s="322" t="s">
        <v>2136</v>
      </c>
      <c r="E1580" s="323">
        <v>14.6</v>
      </c>
    </row>
    <row r="1581" spans="1:5" ht="14.25">
      <c r="A1581" s="321">
        <v>1607</v>
      </c>
      <c r="B1581" s="321">
        <v>20337</v>
      </c>
      <c r="D1581" s="322" t="s">
        <v>2137</v>
      </c>
      <c r="E1581" s="323">
        <v>14.6</v>
      </c>
    </row>
    <row r="1582" spans="1:5" ht="14.25">
      <c r="A1582" s="321">
        <v>1603</v>
      </c>
      <c r="B1582" s="321">
        <v>30797</v>
      </c>
      <c r="D1582" s="322" t="s">
        <v>2138</v>
      </c>
      <c r="E1582" s="323">
        <v>14.4</v>
      </c>
    </row>
    <row r="1583" spans="1:5" ht="14.25">
      <c r="A1583" s="321">
        <v>1526</v>
      </c>
      <c r="B1583" s="321">
        <v>8000</v>
      </c>
      <c r="D1583" s="322" t="s">
        <v>2139</v>
      </c>
      <c r="E1583" s="323">
        <v>14.3</v>
      </c>
    </row>
    <row r="1584" spans="1:5" ht="14.25">
      <c r="A1584" s="321">
        <v>1604</v>
      </c>
      <c r="B1584" s="321">
        <v>30801</v>
      </c>
      <c r="D1584" s="322" t="s">
        <v>2140</v>
      </c>
      <c r="E1584" s="323">
        <v>14.2</v>
      </c>
    </row>
    <row r="1585" spans="1:5" ht="14.25">
      <c r="A1585" s="321">
        <v>1553</v>
      </c>
      <c r="B1585" s="321">
        <v>8395</v>
      </c>
      <c r="D1585" s="322" t="s">
        <v>2141</v>
      </c>
      <c r="E1585" s="323">
        <v>14.1</v>
      </c>
    </row>
    <row r="1586" spans="1:5" ht="14.25">
      <c r="A1586" s="321">
        <v>1554</v>
      </c>
      <c r="B1586" s="321">
        <v>8400</v>
      </c>
      <c r="D1586" s="322" t="s">
        <v>2142</v>
      </c>
      <c r="E1586" s="323">
        <v>14.1</v>
      </c>
    </row>
    <row r="1587" spans="1:5" ht="14.25">
      <c r="A1587" s="321">
        <v>1489</v>
      </c>
      <c r="B1587" s="321">
        <v>30131</v>
      </c>
      <c r="D1587" s="322" t="s">
        <v>2143</v>
      </c>
      <c r="E1587" s="323">
        <v>14</v>
      </c>
    </row>
    <row r="1588" spans="1:5" ht="14.25">
      <c r="A1588" s="321">
        <v>1496</v>
      </c>
      <c r="B1588" s="321">
        <v>30156</v>
      </c>
      <c r="D1588" s="322" t="s">
        <v>2144</v>
      </c>
      <c r="E1588" s="323">
        <v>14</v>
      </c>
    </row>
    <row r="1589" spans="1:5" ht="14.25">
      <c r="A1589" s="321">
        <v>1507</v>
      </c>
      <c r="B1589" s="321">
        <v>8125</v>
      </c>
      <c r="D1589" s="322" t="s">
        <v>2145</v>
      </c>
      <c r="E1589" s="323">
        <v>14</v>
      </c>
    </row>
    <row r="1590" spans="1:5" ht="14.25">
      <c r="A1590" s="321">
        <v>1522</v>
      </c>
      <c r="B1590" s="321">
        <v>8316</v>
      </c>
      <c r="D1590" s="322" t="s">
        <v>2146</v>
      </c>
      <c r="E1590" s="323">
        <v>13.8</v>
      </c>
    </row>
    <row r="1591" spans="1:5" ht="14.25">
      <c r="A1591" s="321">
        <v>1593</v>
      </c>
      <c r="B1591" s="321">
        <v>30701</v>
      </c>
      <c r="D1591" s="322" t="s">
        <v>2147</v>
      </c>
      <c r="E1591" s="323">
        <v>13.8</v>
      </c>
    </row>
    <row r="1592" spans="1:5" ht="14.25">
      <c r="A1592" s="321">
        <v>1454</v>
      </c>
      <c r="B1592" s="321">
        <v>28924</v>
      </c>
      <c r="D1592" s="322" t="s">
        <v>2148</v>
      </c>
      <c r="E1592" s="323">
        <v>13.7</v>
      </c>
    </row>
    <row r="1593" spans="1:5" ht="14.25">
      <c r="A1593" s="321">
        <v>1490</v>
      </c>
      <c r="B1593" s="321">
        <v>30134</v>
      </c>
      <c r="D1593" s="322" t="s">
        <v>2149</v>
      </c>
      <c r="E1593" s="323">
        <v>13.7</v>
      </c>
    </row>
    <row r="1594" spans="1:5" ht="14.25">
      <c r="A1594" s="321">
        <v>1595</v>
      </c>
      <c r="B1594" s="321">
        <v>30706</v>
      </c>
      <c r="D1594" s="322" t="s">
        <v>2150</v>
      </c>
      <c r="E1594" s="323">
        <v>13.7</v>
      </c>
    </row>
    <row r="1595" spans="1:5" ht="14.25">
      <c r="A1595" s="321">
        <v>1524</v>
      </c>
      <c r="B1595" s="321">
        <v>8332</v>
      </c>
      <c r="D1595" s="322" t="s">
        <v>2151</v>
      </c>
      <c r="E1595" s="323">
        <v>13.6</v>
      </c>
    </row>
    <row r="1596" spans="1:5" ht="14.25">
      <c r="A1596" s="321">
        <v>1491</v>
      </c>
      <c r="B1596" s="321">
        <v>30150</v>
      </c>
      <c r="D1596" s="322" t="s">
        <v>2152</v>
      </c>
      <c r="E1596" s="323">
        <v>13.5</v>
      </c>
    </row>
    <row r="1597" spans="1:5" ht="14.25">
      <c r="A1597" s="321">
        <v>1485</v>
      </c>
      <c r="B1597" s="321">
        <v>30110</v>
      </c>
      <c r="D1597" s="322" t="s">
        <v>2153</v>
      </c>
      <c r="E1597" s="323">
        <v>13.2</v>
      </c>
    </row>
    <row r="1598" spans="1:5" ht="14.25">
      <c r="A1598" s="321">
        <v>1512</v>
      </c>
      <c r="B1598" s="321">
        <v>8232</v>
      </c>
      <c r="D1598" s="322" t="s">
        <v>2154</v>
      </c>
      <c r="E1598" s="323">
        <v>13.2</v>
      </c>
    </row>
    <row r="1599" spans="1:5" ht="14.25">
      <c r="A1599" s="321">
        <v>1503</v>
      </c>
      <c r="B1599" s="321">
        <v>30766</v>
      </c>
      <c r="D1599" s="322" t="s">
        <v>2155</v>
      </c>
      <c r="E1599" s="323">
        <v>13</v>
      </c>
    </row>
    <row r="1600" spans="1:5" ht="14.25">
      <c r="A1600" s="321">
        <v>1517</v>
      </c>
      <c r="B1600" s="321">
        <v>8300</v>
      </c>
      <c r="D1600" s="322" t="s">
        <v>2156</v>
      </c>
      <c r="E1600" s="323">
        <v>13</v>
      </c>
    </row>
    <row r="1601" spans="1:5" ht="14.25">
      <c r="A1601" s="321">
        <v>1598</v>
      </c>
      <c r="B1601" s="321">
        <v>30731</v>
      </c>
      <c r="D1601" s="322" t="s">
        <v>2157</v>
      </c>
      <c r="E1601" s="323">
        <v>13</v>
      </c>
    </row>
    <row r="1602" spans="1:5" ht="14.25">
      <c r="A1602" s="321">
        <v>1500</v>
      </c>
      <c r="B1602" s="321">
        <v>30746</v>
      </c>
      <c r="D1602" s="322" t="s">
        <v>2158</v>
      </c>
      <c r="E1602" s="323">
        <v>12.7</v>
      </c>
    </row>
    <row r="1603" spans="1:5" ht="14.25">
      <c r="A1603" s="321">
        <v>1516</v>
      </c>
      <c r="B1603" s="321">
        <v>8250</v>
      </c>
      <c r="D1603" s="322" t="s">
        <v>2159</v>
      </c>
      <c r="E1603" s="323">
        <v>12.6</v>
      </c>
    </row>
    <row r="1604" spans="1:5" ht="14.25">
      <c r="A1604" s="321">
        <v>1594</v>
      </c>
      <c r="B1604" s="321">
        <v>30705</v>
      </c>
      <c r="D1604" s="322" t="s">
        <v>2160</v>
      </c>
      <c r="E1604" s="323">
        <v>12.5</v>
      </c>
    </row>
    <row r="1605" spans="1:5" ht="14.25">
      <c r="A1605" s="321">
        <v>1599</v>
      </c>
      <c r="B1605" s="321">
        <v>30732</v>
      </c>
      <c r="D1605" s="322" t="s">
        <v>2161</v>
      </c>
      <c r="E1605" s="323">
        <v>12.5</v>
      </c>
    </row>
    <row r="1606" spans="1:5" ht="14.25">
      <c r="A1606" s="321">
        <v>1499</v>
      </c>
      <c r="B1606" s="321">
        <v>30742</v>
      </c>
      <c r="D1606" s="322" t="s">
        <v>2162</v>
      </c>
      <c r="E1606" s="323">
        <v>12.4</v>
      </c>
    </row>
    <row r="1607" spans="1:5" ht="14.25">
      <c r="A1607" s="321">
        <v>1564</v>
      </c>
      <c r="B1607" s="321">
        <v>8703</v>
      </c>
      <c r="D1607" s="322" t="s">
        <v>2163</v>
      </c>
      <c r="E1607" s="323">
        <v>12.2</v>
      </c>
    </row>
    <row r="1608" spans="1:5" ht="14.25">
      <c r="A1608" s="321">
        <v>1608</v>
      </c>
      <c r="B1608" s="321">
        <v>20338</v>
      </c>
      <c r="D1608" s="322" t="s">
        <v>2164</v>
      </c>
      <c r="E1608" s="323">
        <v>12.1</v>
      </c>
    </row>
    <row r="1609" spans="1:5" ht="14.25">
      <c r="A1609" s="321">
        <v>1520</v>
      </c>
      <c r="B1609" s="321">
        <v>8313</v>
      </c>
      <c r="D1609" s="322" t="s">
        <v>2165</v>
      </c>
      <c r="E1609" s="323">
        <v>12</v>
      </c>
    </row>
    <row r="1610" spans="1:5" ht="14.25">
      <c r="A1610" s="321">
        <v>1565</v>
      </c>
      <c r="B1610" s="321">
        <v>8704</v>
      </c>
      <c r="D1610" s="322" t="s">
        <v>2166</v>
      </c>
      <c r="E1610" s="323">
        <v>11.9</v>
      </c>
    </row>
    <row r="1611" spans="1:5" ht="14.25">
      <c r="A1611" s="321">
        <v>1597</v>
      </c>
      <c r="B1611" s="321">
        <v>30730</v>
      </c>
      <c r="D1611" s="322" t="s">
        <v>2167</v>
      </c>
      <c r="E1611" s="323">
        <v>11.9</v>
      </c>
    </row>
    <row r="1612" spans="1:5" ht="14.25">
      <c r="A1612" s="321">
        <v>1480</v>
      </c>
      <c r="B1612" s="321">
        <v>30052</v>
      </c>
      <c r="D1612" s="322" t="s">
        <v>2168</v>
      </c>
      <c r="E1612" s="323">
        <v>11.8</v>
      </c>
    </row>
    <row r="1613" spans="1:5" ht="14.25">
      <c r="A1613" s="321">
        <v>1497</v>
      </c>
      <c r="B1613" s="321">
        <v>30176</v>
      </c>
      <c r="D1613" s="322" t="s">
        <v>2169</v>
      </c>
      <c r="E1613" s="323">
        <v>11.7</v>
      </c>
    </row>
    <row r="1614" spans="1:5" ht="14.25">
      <c r="A1614" s="321">
        <v>1578</v>
      </c>
      <c r="B1614" s="321">
        <v>28540</v>
      </c>
      <c r="D1614" s="322" t="s">
        <v>2170</v>
      </c>
      <c r="E1614" s="323">
        <v>11.6</v>
      </c>
    </row>
    <row r="1615" spans="1:5" ht="14.25">
      <c r="A1615" s="321">
        <v>1493</v>
      </c>
      <c r="B1615" s="321">
        <v>30153</v>
      </c>
      <c r="D1615" s="322" t="s">
        <v>2171</v>
      </c>
      <c r="E1615" s="323">
        <v>11.5</v>
      </c>
    </row>
    <row r="1616" spans="1:5" ht="14.25">
      <c r="A1616" s="321">
        <v>1552</v>
      </c>
      <c r="B1616" s="321">
        <v>8380</v>
      </c>
      <c r="D1616" s="322" t="s">
        <v>2172</v>
      </c>
      <c r="E1616" s="323">
        <v>11.5</v>
      </c>
    </row>
    <row r="1617" spans="1:5" ht="14.25">
      <c r="A1617" s="321">
        <v>1567</v>
      </c>
      <c r="B1617" s="321">
        <v>8742</v>
      </c>
      <c r="D1617" s="322" t="s">
        <v>2173</v>
      </c>
      <c r="E1617" s="323">
        <v>11.5</v>
      </c>
    </row>
    <row r="1618" spans="1:5" ht="14.25">
      <c r="A1618" s="321">
        <v>1523</v>
      </c>
      <c r="B1618" s="321">
        <v>8326</v>
      </c>
      <c r="D1618" s="322" t="s">
        <v>2174</v>
      </c>
      <c r="E1618" s="323">
        <v>11.4</v>
      </c>
    </row>
    <row r="1619" spans="1:5" ht="14.25">
      <c r="A1619" s="321">
        <v>1566</v>
      </c>
      <c r="B1619" s="321">
        <v>8705</v>
      </c>
      <c r="D1619" s="322" t="s">
        <v>2175</v>
      </c>
      <c r="E1619" s="323">
        <v>11.3</v>
      </c>
    </row>
    <row r="1620" spans="1:5" ht="14.25">
      <c r="A1620" s="321">
        <v>1570</v>
      </c>
      <c r="B1620" s="321">
        <v>8803</v>
      </c>
      <c r="D1620" s="322" t="s">
        <v>2176</v>
      </c>
      <c r="E1620" s="323">
        <v>11.3</v>
      </c>
    </row>
    <row r="1621" spans="1:5" ht="14.25">
      <c r="A1621" s="321">
        <v>1571</v>
      </c>
      <c r="B1621" s="321">
        <v>25610</v>
      </c>
      <c r="D1621" s="322" t="s">
        <v>2177</v>
      </c>
      <c r="E1621" s="323">
        <v>11.3</v>
      </c>
    </row>
    <row r="1622" spans="1:5" ht="14.25">
      <c r="A1622" s="321">
        <v>1519</v>
      </c>
      <c r="B1622" s="321">
        <v>8312</v>
      </c>
      <c r="D1622" s="322" t="s">
        <v>2178</v>
      </c>
      <c r="E1622" s="323">
        <v>11.1</v>
      </c>
    </row>
    <row r="1623" spans="1:5" ht="14.25">
      <c r="A1623" s="321">
        <v>1492</v>
      </c>
      <c r="B1623" s="321">
        <v>30152</v>
      </c>
      <c r="D1623" s="322" t="s">
        <v>2179</v>
      </c>
      <c r="E1623" s="323">
        <v>11</v>
      </c>
    </row>
    <row r="1624" spans="1:5" ht="14.25">
      <c r="A1624" s="321">
        <v>1511</v>
      </c>
      <c r="B1624" s="321">
        <v>8214</v>
      </c>
      <c r="D1624" s="322" t="s">
        <v>2180</v>
      </c>
      <c r="E1624" s="323">
        <v>11</v>
      </c>
    </row>
    <row r="1625" spans="1:5" ht="14.25">
      <c r="A1625" s="321">
        <v>1525</v>
      </c>
      <c r="B1625" s="321">
        <v>8391</v>
      </c>
      <c r="D1625" s="322" t="s">
        <v>2181</v>
      </c>
      <c r="E1625" s="323">
        <v>11</v>
      </c>
    </row>
    <row r="1626" spans="1:5" ht="14.25">
      <c r="A1626" s="321">
        <v>1518</v>
      </c>
      <c r="B1626" s="321">
        <v>8305</v>
      </c>
      <c r="D1626" s="322" t="s">
        <v>2182</v>
      </c>
      <c r="E1626" s="323">
        <v>10.8</v>
      </c>
    </row>
    <row r="1627" spans="1:5" ht="14.25">
      <c r="A1627" s="321">
        <v>1501</v>
      </c>
      <c r="B1627" s="321">
        <v>30750</v>
      </c>
      <c r="D1627" s="322" t="s">
        <v>2183</v>
      </c>
      <c r="E1627" s="323">
        <v>10.3</v>
      </c>
    </row>
    <row r="1628" spans="1:5" ht="14.25">
      <c r="A1628" s="321">
        <v>1508</v>
      </c>
      <c r="B1628" s="321">
        <v>8201</v>
      </c>
      <c r="D1628" s="322" t="s">
        <v>2184</v>
      </c>
      <c r="E1628" s="323">
        <v>10.1</v>
      </c>
    </row>
    <row r="1629" spans="1:5" ht="14.25">
      <c r="A1629" s="321">
        <v>1521</v>
      </c>
      <c r="B1629" s="321">
        <v>8315</v>
      </c>
      <c r="D1629" s="322" t="s">
        <v>2185</v>
      </c>
      <c r="E1629" s="323">
        <v>10.1</v>
      </c>
    </row>
    <row r="1630" spans="1:5" ht="14.25">
      <c r="A1630" s="321">
        <v>1569</v>
      </c>
      <c r="B1630" s="321">
        <v>8801</v>
      </c>
      <c r="D1630" s="322" t="s">
        <v>2186</v>
      </c>
      <c r="E1630" s="323">
        <v>10</v>
      </c>
    </row>
    <row r="1631" spans="1:5" ht="14.25">
      <c r="A1631" s="321">
        <v>1568</v>
      </c>
      <c r="B1631" s="321">
        <v>8800</v>
      </c>
      <c r="D1631" s="322" t="s">
        <v>2187</v>
      </c>
      <c r="E1631" s="323">
        <v>9.89</v>
      </c>
    </row>
    <row r="1632" spans="1:5" ht="14.25">
      <c r="A1632" s="321">
        <v>1535</v>
      </c>
      <c r="B1632" s="321">
        <v>8910</v>
      </c>
      <c r="D1632" s="322" t="s">
        <v>2188</v>
      </c>
      <c r="E1632" s="323">
        <v>9.3</v>
      </c>
    </row>
    <row r="1633" spans="1:5" ht="14.25">
      <c r="A1633" s="321">
        <v>1544</v>
      </c>
      <c r="B1633" s="321">
        <v>8321</v>
      </c>
      <c r="D1633" s="322" t="s">
        <v>2189</v>
      </c>
      <c r="E1633" s="323">
        <v>8.41</v>
      </c>
    </row>
    <row r="1634" spans="1:5" ht="14.25">
      <c r="A1634" s="321">
        <v>1555</v>
      </c>
      <c r="B1634" s="321">
        <v>8406</v>
      </c>
      <c r="D1634" s="322" t="s">
        <v>2190</v>
      </c>
      <c r="E1634" s="323">
        <v>8.22</v>
      </c>
    </row>
    <row r="1635" spans="1:5" ht="14.25">
      <c r="A1635" s="321">
        <v>1538</v>
      </c>
      <c r="B1635" s="321">
        <v>8933</v>
      </c>
      <c r="D1635" s="322" t="s">
        <v>2191</v>
      </c>
      <c r="E1635" s="323">
        <v>8.1</v>
      </c>
    </row>
    <row r="1636" spans="1:5" ht="14.25">
      <c r="A1636" s="321">
        <v>1540</v>
      </c>
      <c r="B1636" s="321">
        <v>8937</v>
      </c>
      <c r="D1636" s="322" t="s">
        <v>2192</v>
      </c>
      <c r="E1636" s="323">
        <v>7.68</v>
      </c>
    </row>
    <row r="1637" spans="1:5" ht="14.25">
      <c r="A1637" s="321">
        <v>1546</v>
      </c>
      <c r="B1637" s="321">
        <v>8324</v>
      </c>
      <c r="D1637" s="322" t="s">
        <v>2193</v>
      </c>
      <c r="E1637" s="323">
        <v>6.88</v>
      </c>
    </row>
    <row r="1638" spans="1:5" ht="14.25">
      <c r="A1638" s="321">
        <v>1549</v>
      </c>
      <c r="B1638" s="321">
        <v>8331</v>
      </c>
      <c r="D1638" s="322" t="s">
        <v>2194</v>
      </c>
      <c r="E1638" s="323">
        <v>6.88</v>
      </c>
    </row>
    <row r="1639" spans="1:5" ht="14.25">
      <c r="A1639" s="321">
        <v>1547</v>
      </c>
      <c r="B1639" s="321">
        <v>8325</v>
      </c>
      <c r="D1639" s="322" t="s">
        <v>2195</v>
      </c>
      <c r="E1639" s="323">
        <v>6.39</v>
      </c>
    </row>
    <row r="1640" spans="1:5" ht="14.25">
      <c r="A1640" s="321">
        <v>1548</v>
      </c>
      <c r="B1640" s="321">
        <v>8328</v>
      </c>
      <c r="D1640" s="322" t="s">
        <v>2196</v>
      </c>
      <c r="E1640" s="323">
        <v>5.94</v>
      </c>
    </row>
    <row r="1641" spans="1:5" ht="14.25">
      <c r="A1641" s="321">
        <v>1545</v>
      </c>
      <c r="B1641" s="321">
        <v>8323</v>
      </c>
      <c r="D1641" s="322" t="s">
        <v>2197</v>
      </c>
      <c r="E1641" s="323">
        <v>5.75</v>
      </c>
    </row>
    <row r="1642" spans="1:5" ht="14.25">
      <c r="A1642" s="321">
        <v>1539</v>
      </c>
      <c r="B1642" s="321">
        <v>8934</v>
      </c>
      <c r="D1642" s="322" t="s">
        <v>2198</v>
      </c>
      <c r="E1642" s="323">
        <v>5.72</v>
      </c>
    </row>
    <row r="1643" spans="1:5" ht="14.25">
      <c r="A1643" s="321">
        <v>1537</v>
      </c>
      <c r="B1643" s="321">
        <v>8932</v>
      </c>
      <c r="D1643" s="322" t="s">
        <v>2199</v>
      </c>
      <c r="E1643" s="323">
        <v>3.79</v>
      </c>
    </row>
    <row r="1644" spans="1:5" ht="14.25">
      <c r="A1644" s="321">
        <v>1606</v>
      </c>
      <c r="B1644" s="321">
        <v>1031</v>
      </c>
      <c r="D1644" s="322" t="s">
        <v>2200</v>
      </c>
      <c r="E1644" s="323">
        <v>3.56</v>
      </c>
    </row>
    <row r="1645" spans="1:5" ht="14.25">
      <c r="A1645" s="321">
        <v>1536</v>
      </c>
      <c r="B1645" s="321">
        <v>8912</v>
      </c>
      <c r="D1645" s="322" t="s">
        <v>2201</v>
      </c>
      <c r="E1645" s="323">
        <v>3.55</v>
      </c>
    </row>
    <row r="1646" spans="1:5" ht="14.25">
      <c r="A1646" s="321">
        <v>1534</v>
      </c>
      <c r="B1646" s="321">
        <v>8903</v>
      </c>
      <c r="D1646" s="322" t="s">
        <v>2202</v>
      </c>
      <c r="E1646" s="323">
        <v>3.52</v>
      </c>
    </row>
    <row r="1647" spans="1:5" ht="14.25">
      <c r="A1647" s="321">
        <v>2563</v>
      </c>
      <c r="B1647" s="321">
        <v>31074</v>
      </c>
      <c r="D1647" s="322" t="s">
        <v>2203</v>
      </c>
      <c r="E1647" s="323">
        <v>10.4</v>
      </c>
    </row>
    <row r="1648" spans="1:5" ht="14.25">
      <c r="A1648" s="321">
        <v>2555</v>
      </c>
      <c r="B1648" s="321">
        <v>31042</v>
      </c>
      <c r="D1648" s="322" t="s">
        <v>2204</v>
      </c>
      <c r="E1648" s="323">
        <v>9.5</v>
      </c>
    </row>
    <row r="1649" spans="1:5" ht="14.25">
      <c r="A1649" s="321">
        <v>2556</v>
      </c>
      <c r="B1649" s="321">
        <v>31063</v>
      </c>
      <c r="D1649" s="322" t="s">
        <v>2205</v>
      </c>
      <c r="E1649" s="323">
        <v>9.1</v>
      </c>
    </row>
    <row r="1650" spans="1:5" ht="14.25">
      <c r="A1650" s="321">
        <v>2548</v>
      </c>
      <c r="B1650" s="321">
        <v>31012</v>
      </c>
      <c r="D1650" s="322" t="s">
        <v>2206</v>
      </c>
      <c r="E1650" s="323">
        <v>8.75</v>
      </c>
    </row>
    <row r="1651" spans="1:5" ht="14.25">
      <c r="A1651" s="321">
        <v>2559</v>
      </c>
      <c r="B1651" s="321">
        <v>31070</v>
      </c>
      <c r="D1651" s="322" t="s">
        <v>2207</v>
      </c>
      <c r="E1651" s="323">
        <v>8.69</v>
      </c>
    </row>
    <row r="1652" spans="1:5" ht="14.25">
      <c r="A1652" s="321">
        <v>2552</v>
      </c>
      <c r="B1652" s="321">
        <v>31030</v>
      </c>
      <c r="D1652" s="322" t="s">
        <v>2208</v>
      </c>
      <c r="E1652" s="323">
        <v>8.48</v>
      </c>
    </row>
    <row r="1653" spans="1:5" ht="14.25">
      <c r="A1653" s="321">
        <v>2549</v>
      </c>
      <c r="B1653" s="321">
        <v>31018</v>
      </c>
      <c r="D1653" s="322" t="s">
        <v>2209</v>
      </c>
      <c r="E1653" s="323">
        <v>8.43</v>
      </c>
    </row>
    <row r="1654" spans="1:5" ht="14.25">
      <c r="A1654" s="321">
        <v>2571</v>
      </c>
      <c r="B1654" s="321">
        <v>31120</v>
      </c>
      <c r="D1654" s="322" t="s">
        <v>2210</v>
      </c>
      <c r="E1654" s="323">
        <v>7.81</v>
      </c>
    </row>
    <row r="1655" spans="1:5" ht="14.25">
      <c r="A1655" s="321">
        <v>2551</v>
      </c>
      <c r="B1655" s="321">
        <v>31026</v>
      </c>
      <c r="D1655" s="322" t="s">
        <v>2211</v>
      </c>
      <c r="E1655" s="323">
        <v>7.64</v>
      </c>
    </row>
    <row r="1656" spans="1:5" ht="14.25">
      <c r="A1656" s="321">
        <v>2544</v>
      </c>
      <c r="B1656" s="321">
        <v>31004</v>
      </c>
      <c r="D1656" s="322" t="s">
        <v>2212</v>
      </c>
      <c r="E1656" s="323">
        <v>7.5</v>
      </c>
    </row>
    <row r="1657" spans="1:5" ht="14.25">
      <c r="A1657" s="321">
        <v>2566</v>
      </c>
      <c r="B1657" s="321">
        <v>31084</v>
      </c>
      <c r="D1657" s="322" t="s">
        <v>2213</v>
      </c>
      <c r="E1657" s="323">
        <v>7.29</v>
      </c>
    </row>
    <row r="1658" spans="1:5" ht="14.25">
      <c r="A1658" s="321">
        <v>2560</v>
      </c>
      <c r="B1658" s="321">
        <v>31071</v>
      </c>
      <c r="D1658" s="322" t="s">
        <v>2214</v>
      </c>
      <c r="E1658" s="323">
        <v>7.23</v>
      </c>
    </row>
    <row r="1659" spans="1:5" ht="14.25">
      <c r="A1659" s="321">
        <v>2546</v>
      </c>
      <c r="B1659" s="321">
        <v>31009</v>
      </c>
      <c r="D1659" s="322" t="s">
        <v>2215</v>
      </c>
      <c r="E1659" s="323">
        <v>7.15</v>
      </c>
    </row>
    <row r="1660" spans="1:5" ht="14.25">
      <c r="A1660" s="321">
        <v>2562</v>
      </c>
      <c r="B1660" s="321">
        <v>31073</v>
      </c>
      <c r="D1660" s="322" t="s">
        <v>2216</v>
      </c>
      <c r="E1660" s="323">
        <v>6.81</v>
      </c>
    </row>
    <row r="1661" spans="1:5" ht="14.25">
      <c r="A1661" s="321">
        <v>2558</v>
      </c>
      <c r="B1661" s="321">
        <v>31069</v>
      </c>
      <c r="D1661" s="322" t="s">
        <v>2217</v>
      </c>
      <c r="E1661" s="323">
        <v>6.8</v>
      </c>
    </row>
    <row r="1662" spans="1:5" ht="14.25">
      <c r="A1662" s="321">
        <v>2570</v>
      </c>
      <c r="B1662" s="321">
        <v>31099</v>
      </c>
      <c r="D1662" s="322" t="s">
        <v>2218</v>
      </c>
      <c r="E1662" s="323">
        <v>6.68</v>
      </c>
    </row>
    <row r="1663" spans="1:5" ht="14.25">
      <c r="A1663" s="321">
        <v>2545</v>
      </c>
      <c r="B1663" s="321">
        <v>31005</v>
      </c>
      <c r="D1663" s="322" t="s">
        <v>2219</v>
      </c>
      <c r="E1663" s="323">
        <v>6.63</v>
      </c>
    </row>
    <row r="1664" spans="1:5" ht="14.25">
      <c r="A1664" s="321">
        <v>2557</v>
      </c>
      <c r="B1664" s="321">
        <v>31066</v>
      </c>
      <c r="D1664" s="322" t="s">
        <v>2220</v>
      </c>
      <c r="E1664" s="323">
        <v>6.53</v>
      </c>
    </row>
    <row r="1665" spans="1:5" ht="14.25">
      <c r="A1665" s="321">
        <v>2568</v>
      </c>
      <c r="B1665" s="321">
        <v>31091</v>
      </c>
      <c r="D1665" s="322" t="s">
        <v>2221</v>
      </c>
      <c r="E1665" s="323">
        <v>6.5</v>
      </c>
    </row>
    <row r="1666" spans="1:5" ht="14.25">
      <c r="A1666" s="321">
        <v>2567</v>
      </c>
      <c r="B1666" s="321">
        <v>31085</v>
      </c>
      <c r="D1666" s="322" t="s">
        <v>2222</v>
      </c>
      <c r="E1666" s="323">
        <v>6.39</v>
      </c>
    </row>
    <row r="1667" spans="1:5" ht="14.25">
      <c r="A1667" s="321">
        <v>2565</v>
      </c>
      <c r="B1667" s="321">
        <v>31080</v>
      </c>
      <c r="D1667" s="322" t="s">
        <v>2223</v>
      </c>
      <c r="E1667" s="323">
        <v>6.38</v>
      </c>
    </row>
    <row r="1668" spans="1:5" ht="14.25">
      <c r="A1668" s="321">
        <v>2547</v>
      </c>
      <c r="B1668" s="321">
        <v>31010</v>
      </c>
      <c r="D1668" s="322" t="s">
        <v>2224</v>
      </c>
      <c r="E1668" s="323">
        <v>6.16</v>
      </c>
    </row>
    <row r="1669" spans="1:5" ht="14.25">
      <c r="A1669" s="321">
        <v>2541</v>
      </c>
      <c r="B1669" s="321">
        <v>31000</v>
      </c>
      <c r="D1669" s="322" t="s">
        <v>2225</v>
      </c>
      <c r="E1669" s="323">
        <v>6.14</v>
      </c>
    </row>
    <row r="1670" spans="1:5" ht="14.25">
      <c r="A1670" s="321">
        <v>2569</v>
      </c>
      <c r="B1670" s="321">
        <v>31098</v>
      </c>
      <c r="D1670" s="322" t="s">
        <v>2226</v>
      </c>
      <c r="E1670" s="323">
        <v>5.8</v>
      </c>
    </row>
    <row r="1671" spans="1:5" ht="14.25">
      <c r="A1671" s="321">
        <v>2550</v>
      </c>
      <c r="B1671" s="321">
        <v>31020</v>
      </c>
      <c r="D1671" s="322" t="s">
        <v>2227</v>
      </c>
      <c r="E1671" s="323">
        <v>5.75</v>
      </c>
    </row>
    <row r="1672" spans="1:5" ht="14.25">
      <c r="A1672" s="321">
        <v>2554</v>
      </c>
      <c r="B1672" s="321">
        <v>31041</v>
      </c>
      <c r="D1672" s="322" t="s">
        <v>2228</v>
      </c>
      <c r="E1672" s="323">
        <v>5.49</v>
      </c>
    </row>
    <row r="1673" spans="1:5" ht="14.25">
      <c r="A1673" s="321">
        <v>2553</v>
      </c>
      <c r="B1673" s="321">
        <v>31032</v>
      </c>
      <c r="D1673" s="322" t="s">
        <v>2229</v>
      </c>
      <c r="E1673" s="323">
        <v>5.02</v>
      </c>
    </row>
    <row r="1674" spans="1:5" ht="14.25">
      <c r="A1674" s="321">
        <v>2564</v>
      </c>
      <c r="B1674" s="321">
        <v>31079</v>
      </c>
      <c r="D1674" s="322" t="s">
        <v>2230</v>
      </c>
      <c r="E1674" s="323">
        <v>4.8</v>
      </c>
    </row>
    <row r="1675" spans="1:5" ht="14.25">
      <c r="A1675" s="321">
        <v>2543</v>
      </c>
      <c r="B1675" s="321">
        <v>31002</v>
      </c>
      <c r="D1675" s="322" t="s">
        <v>2231</v>
      </c>
      <c r="E1675" s="323">
        <v>3.88</v>
      </c>
    </row>
    <row r="1676" spans="1:5" ht="14.25">
      <c r="A1676" s="321">
        <v>2542</v>
      </c>
      <c r="B1676" s="321">
        <v>31001</v>
      </c>
      <c r="D1676" s="322" t="s">
        <v>2232</v>
      </c>
      <c r="E1676" s="323">
        <v>3.7</v>
      </c>
    </row>
    <row r="1677" spans="1:5" ht="14.25">
      <c r="A1677" s="321">
        <v>2561</v>
      </c>
      <c r="B1677" s="321">
        <v>31072</v>
      </c>
      <c r="D1677" s="322" t="s">
        <v>2233</v>
      </c>
      <c r="E1677" s="323">
        <v>2.9</v>
      </c>
    </row>
    <row r="1678" spans="1:5" ht="14.25">
      <c r="A1678" s="321">
        <v>3021</v>
      </c>
      <c r="B1678" s="321">
        <v>11220</v>
      </c>
      <c r="D1678" s="322" t="s">
        <v>2234</v>
      </c>
      <c r="E1678" s="323" t="s">
        <v>637</v>
      </c>
    </row>
    <row r="1679" spans="1:5" ht="14.25">
      <c r="A1679" s="321">
        <v>3012</v>
      </c>
      <c r="B1679" s="321">
        <v>11013</v>
      </c>
      <c r="D1679" s="322" t="s">
        <v>2235</v>
      </c>
      <c r="E1679" s="323">
        <v>6.92</v>
      </c>
    </row>
    <row r="1680" spans="1:5" ht="14.25">
      <c r="A1680" s="321">
        <v>3014</v>
      </c>
      <c r="B1680" s="321">
        <v>11021</v>
      </c>
      <c r="D1680" s="322" t="s">
        <v>2236</v>
      </c>
      <c r="E1680" s="323">
        <v>6.6</v>
      </c>
    </row>
    <row r="1681" spans="1:5" ht="14.25">
      <c r="A1681" s="321">
        <v>3024</v>
      </c>
      <c r="B1681" s="321">
        <v>13131</v>
      </c>
      <c r="D1681" s="322" t="s">
        <v>2237</v>
      </c>
      <c r="E1681" s="323">
        <v>2.19</v>
      </c>
    </row>
    <row r="1682" spans="1:5" ht="14.25">
      <c r="A1682" s="321">
        <v>3015</v>
      </c>
      <c r="B1682" s="321">
        <v>11040</v>
      </c>
      <c r="D1682" s="322" t="s">
        <v>2238</v>
      </c>
      <c r="E1682" s="323">
        <v>2.18</v>
      </c>
    </row>
    <row r="1683" spans="1:5" ht="14.25">
      <c r="A1683" s="321">
        <v>3025</v>
      </c>
      <c r="B1683" s="321">
        <v>13147</v>
      </c>
      <c r="D1683" s="322" t="s">
        <v>2239</v>
      </c>
      <c r="E1683" s="323">
        <v>2.09</v>
      </c>
    </row>
    <row r="1684" spans="1:5" ht="14.25">
      <c r="A1684" s="321">
        <v>3027</v>
      </c>
      <c r="B1684" s="321">
        <v>13186</v>
      </c>
      <c r="D1684" s="322" t="s">
        <v>2240</v>
      </c>
      <c r="E1684" s="323">
        <v>1.49</v>
      </c>
    </row>
    <row r="1685" spans="1:5" ht="14.25">
      <c r="A1685" s="321">
        <v>3026</v>
      </c>
      <c r="B1685" s="321">
        <v>13184</v>
      </c>
      <c r="D1685" s="322" t="s">
        <v>2241</v>
      </c>
      <c r="E1685" s="323">
        <v>1.39</v>
      </c>
    </row>
    <row r="1686" spans="1:5" ht="14.25">
      <c r="A1686" s="321">
        <v>3022</v>
      </c>
      <c r="B1686" s="321">
        <v>13032</v>
      </c>
      <c r="D1686" s="322" t="s">
        <v>2242</v>
      </c>
      <c r="E1686" s="323">
        <v>1.38</v>
      </c>
    </row>
    <row r="1687" spans="1:5" ht="14.25">
      <c r="A1687" s="321">
        <v>3023</v>
      </c>
      <c r="B1687" s="321">
        <v>13033</v>
      </c>
      <c r="D1687" s="322" t="s">
        <v>2243</v>
      </c>
      <c r="E1687" s="323">
        <v>1.31</v>
      </c>
    </row>
    <row r="1688" spans="1:5" ht="14.25">
      <c r="A1688" s="321">
        <v>3016</v>
      </c>
      <c r="B1688" s="321">
        <v>11043</v>
      </c>
      <c r="D1688" s="322" t="s">
        <v>2244</v>
      </c>
      <c r="E1688" s="323">
        <v>1.3</v>
      </c>
    </row>
    <row r="1689" spans="1:5" ht="14.25">
      <c r="A1689" s="321">
        <v>3020</v>
      </c>
      <c r="B1689" s="321">
        <v>11097</v>
      </c>
      <c r="D1689" s="322" t="s">
        <v>2245</v>
      </c>
      <c r="E1689" s="323">
        <v>1.25</v>
      </c>
    </row>
    <row r="1690" spans="1:5" ht="14.25">
      <c r="A1690" s="321">
        <v>3011</v>
      </c>
      <c r="B1690" s="321">
        <v>11004</v>
      </c>
      <c r="D1690" s="322" t="s">
        <v>2246</v>
      </c>
      <c r="E1690" s="323">
        <v>1.06</v>
      </c>
    </row>
    <row r="1691" spans="1:5" ht="14.25">
      <c r="A1691" s="321">
        <v>3019</v>
      </c>
      <c r="B1691" s="321">
        <v>11091</v>
      </c>
      <c r="D1691" s="322" t="s">
        <v>2247</v>
      </c>
      <c r="E1691" s="323">
        <v>0.69</v>
      </c>
    </row>
    <row r="1692" spans="1:5" ht="14.25">
      <c r="A1692" s="321">
        <v>3017</v>
      </c>
      <c r="B1692" s="321">
        <v>11055</v>
      </c>
      <c r="D1692" s="322" t="s">
        <v>2248</v>
      </c>
      <c r="E1692" s="323">
        <v>0.56</v>
      </c>
    </row>
    <row r="1693" spans="1:5" ht="14.25">
      <c r="A1693" s="321">
        <v>3013</v>
      </c>
      <c r="B1693" s="321">
        <v>11018</v>
      </c>
      <c r="D1693" s="322" t="s">
        <v>2249</v>
      </c>
      <c r="E1693" s="323">
        <v>0.04</v>
      </c>
    </row>
    <row r="1694" spans="1:5" ht="14.25">
      <c r="A1694" s="321">
        <v>3018</v>
      </c>
      <c r="B1694" s="321">
        <v>11090</v>
      </c>
      <c r="D1694" s="322" t="s">
        <v>2250</v>
      </c>
      <c r="E1694" s="323">
        <v>0</v>
      </c>
    </row>
    <row r="1695" spans="1:5" ht="14.25">
      <c r="A1695" s="321">
        <v>2573</v>
      </c>
      <c r="B1695" s="321">
        <v>31007</v>
      </c>
      <c r="D1695" s="322" t="s">
        <v>2251</v>
      </c>
      <c r="E1695" s="323" t="s">
        <v>637</v>
      </c>
    </row>
    <row r="1696" spans="1:5" ht="14.25">
      <c r="A1696" s="321">
        <v>2577</v>
      </c>
      <c r="B1696" s="321">
        <v>31027</v>
      </c>
      <c r="D1696" s="322" t="s">
        <v>2252</v>
      </c>
      <c r="E1696" s="323" t="s">
        <v>637</v>
      </c>
    </row>
    <row r="1697" spans="1:5" ht="14.25">
      <c r="A1697" s="321">
        <v>2582</v>
      </c>
      <c r="B1697" s="321">
        <v>31059</v>
      </c>
      <c r="D1697" s="322" t="s">
        <v>2253</v>
      </c>
      <c r="E1697" s="323" t="s">
        <v>2254</v>
      </c>
    </row>
    <row r="1698" spans="1:5" ht="14.25">
      <c r="A1698" s="321">
        <v>2578</v>
      </c>
      <c r="B1698" s="321">
        <v>31033</v>
      </c>
      <c r="D1698" s="322" t="s">
        <v>2255</v>
      </c>
      <c r="E1698" s="323">
        <v>7.88</v>
      </c>
    </row>
    <row r="1699" spans="1:5" ht="14.25">
      <c r="A1699" s="321">
        <v>2585</v>
      </c>
      <c r="B1699" s="321">
        <v>31092</v>
      </c>
      <c r="D1699" s="322" t="s">
        <v>2256</v>
      </c>
      <c r="E1699" s="323">
        <v>7.88</v>
      </c>
    </row>
    <row r="1700" spans="1:5" ht="14.25">
      <c r="A1700" s="321">
        <v>2583</v>
      </c>
      <c r="B1700" s="321">
        <v>31060</v>
      </c>
      <c r="D1700" s="322" t="s">
        <v>2257</v>
      </c>
      <c r="E1700" s="323">
        <v>6.28</v>
      </c>
    </row>
    <row r="1701" spans="1:5" ht="14.25">
      <c r="A1701" s="321">
        <v>2579</v>
      </c>
      <c r="B1701" s="321">
        <v>31036</v>
      </c>
      <c r="D1701" s="322" t="s">
        <v>2258</v>
      </c>
      <c r="E1701" s="323">
        <v>5</v>
      </c>
    </row>
    <row r="1702" spans="1:5" ht="14.25">
      <c r="A1702" s="321">
        <v>2586</v>
      </c>
      <c r="B1702" s="321">
        <v>31093</v>
      </c>
      <c r="D1702" s="322" t="s">
        <v>2259</v>
      </c>
      <c r="E1702" s="323">
        <v>4.65</v>
      </c>
    </row>
    <row r="1703" spans="1:5" ht="14.25">
      <c r="A1703" s="321">
        <v>2580</v>
      </c>
      <c r="B1703" s="321">
        <v>31050</v>
      </c>
      <c r="D1703" s="322" t="s">
        <v>2260</v>
      </c>
      <c r="E1703" s="323">
        <v>3.67</v>
      </c>
    </row>
    <row r="1704" spans="1:5" ht="14.25">
      <c r="A1704" s="321">
        <v>2584</v>
      </c>
      <c r="B1704" s="321">
        <v>31081</v>
      </c>
      <c r="D1704" s="322" t="s">
        <v>2261</v>
      </c>
      <c r="E1704" s="323">
        <v>2.95</v>
      </c>
    </row>
    <row r="1705" spans="1:5" ht="14.25">
      <c r="A1705" s="321">
        <v>2572</v>
      </c>
      <c r="B1705" s="321">
        <v>31003</v>
      </c>
      <c r="D1705" s="322" t="s">
        <v>2262</v>
      </c>
      <c r="E1705" s="323">
        <v>1.75</v>
      </c>
    </row>
    <row r="1706" spans="1:5" ht="14.25">
      <c r="A1706" s="321">
        <v>2574</v>
      </c>
      <c r="B1706" s="321">
        <v>31014</v>
      </c>
      <c r="D1706" s="322" t="s">
        <v>2263</v>
      </c>
      <c r="E1706" s="323">
        <v>1.69</v>
      </c>
    </row>
    <row r="1707" spans="1:5" ht="14.25">
      <c r="A1707" s="321">
        <v>2587</v>
      </c>
      <c r="B1707" s="321">
        <v>31094</v>
      </c>
      <c r="D1707" s="322" t="s">
        <v>2264</v>
      </c>
      <c r="E1707" s="323">
        <v>1.21</v>
      </c>
    </row>
    <row r="1708" spans="1:5" ht="14.25">
      <c r="A1708" s="321">
        <v>2576</v>
      </c>
      <c r="B1708" s="321">
        <v>31023</v>
      </c>
      <c r="D1708" s="322" t="s">
        <v>2265</v>
      </c>
      <c r="E1708" s="323">
        <v>0.94</v>
      </c>
    </row>
    <row r="1709" spans="1:5" ht="14.25">
      <c r="A1709" s="321">
        <v>2581</v>
      </c>
      <c r="B1709" s="321">
        <v>31054</v>
      </c>
      <c r="D1709" s="322" t="s">
        <v>2266</v>
      </c>
      <c r="E1709" s="323">
        <v>0.69</v>
      </c>
    </row>
    <row r="1710" spans="1:5" ht="14.25">
      <c r="A1710" s="321">
        <v>2588</v>
      </c>
      <c r="B1710" s="321">
        <v>31121</v>
      </c>
      <c r="D1710" s="322" t="s">
        <v>2267</v>
      </c>
      <c r="E1710" s="323">
        <v>0.53</v>
      </c>
    </row>
    <row r="1711" spans="1:5" ht="14.25">
      <c r="A1711" s="321">
        <v>2575</v>
      </c>
      <c r="B1711" s="321">
        <v>31021</v>
      </c>
      <c r="D1711" s="322" t="s">
        <v>2268</v>
      </c>
      <c r="E1711" s="323">
        <v>0.2</v>
      </c>
    </row>
    <row r="1712" spans="1:5" ht="14.25">
      <c r="A1712" s="321">
        <v>2591</v>
      </c>
      <c r="B1712" s="321">
        <v>31024</v>
      </c>
      <c r="D1712" s="322" t="s">
        <v>2269</v>
      </c>
      <c r="E1712" s="323" t="s">
        <v>637</v>
      </c>
    </row>
    <row r="1713" spans="1:5" ht="14.25">
      <c r="A1713" s="321">
        <v>2592</v>
      </c>
      <c r="B1713" s="321">
        <v>31037</v>
      </c>
      <c r="D1713" s="322" t="s">
        <v>2270</v>
      </c>
      <c r="E1713" s="323" t="s">
        <v>637</v>
      </c>
    </row>
    <row r="1714" spans="1:5" ht="14.25">
      <c r="A1714" s="321">
        <v>2594</v>
      </c>
      <c r="B1714" s="321">
        <v>31039</v>
      </c>
      <c r="D1714" s="322" t="s">
        <v>2271</v>
      </c>
      <c r="E1714" s="323" t="s">
        <v>637</v>
      </c>
    </row>
    <row r="1715" spans="1:5" ht="14.25">
      <c r="A1715" s="321">
        <v>2598</v>
      </c>
      <c r="B1715" s="321">
        <v>31068</v>
      </c>
      <c r="D1715" s="322" t="s">
        <v>2272</v>
      </c>
      <c r="E1715" s="323" t="s">
        <v>637</v>
      </c>
    </row>
    <row r="1716" spans="1:5" ht="14.25">
      <c r="A1716" s="321">
        <v>2601</v>
      </c>
      <c r="B1716" s="321">
        <v>31095</v>
      </c>
      <c r="D1716" s="322" t="s">
        <v>2273</v>
      </c>
      <c r="E1716" s="323" t="s">
        <v>637</v>
      </c>
    </row>
    <row r="1717" spans="1:5" ht="14.25">
      <c r="A1717" s="321">
        <v>2595</v>
      </c>
      <c r="B1717" s="321">
        <v>31040</v>
      </c>
      <c r="D1717" s="322" t="s">
        <v>2274</v>
      </c>
      <c r="E1717" s="323">
        <v>6.32</v>
      </c>
    </row>
    <row r="1718" spans="1:5" ht="14.25">
      <c r="A1718" s="321">
        <v>2602</v>
      </c>
      <c r="B1718" s="321">
        <v>31110</v>
      </c>
      <c r="D1718" s="322" t="s">
        <v>2275</v>
      </c>
      <c r="E1718" s="323">
        <v>0.75</v>
      </c>
    </row>
    <row r="1719" spans="1:5" ht="14.25">
      <c r="A1719" s="321">
        <v>2599</v>
      </c>
      <c r="B1719" s="321">
        <v>31082</v>
      </c>
      <c r="D1719" s="322" t="s">
        <v>2276</v>
      </c>
      <c r="E1719" s="323">
        <v>0.49</v>
      </c>
    </row>
    <row r="1720" spans="1:5" ht="14.25">
      <c r="A1720" s="321">
        <v>2597</v>
      </c>
      <c r="B1720" s="321">
        <v>31062</v>
      </c>
      <c r="D1720" s="322" t="s">
        <v>2277</v>
      </c>
      <c r="E1720" s="323">
        <v>0.47</v>
      </c>
    </row>
    <row r="1721" spans="1:5" ht="14.25">
      <c r="A1721" s="321">
        <v>2593</v>
      </c>
      <c r="B1721" s="321">
        <v>31038</v>
      </c>
      <c r="D1721" s="322" t="s">
        <v>2278</v>
      </c>
      <c r="E1721" s="323">
        <v>0.38</v>
      </c>
    </row>
    <row r="1722" spans="1:5" ht="14.25">
      <c r="A1722" s="321">
        <v>2589</v>
      </c>
      <c r="B1722" s="321">
        <v>30999</v>
      </c>
      <c r="D1722" s="322" t="s">
        <v>2279</v>
      </c>
      <c r="E1722" s="323">
        <v>0.37</v>
      </c>
    </row>
    <row r="1723" spans="1:5" ht="14.25">
      <c r="A1723" s="321">
        <v>2600</v>
      </c>
      <c r="B1723" s="321">
        <v>31086</v>
      </c>
      <c r="D1723" s="322" t="s">
        <v>2280</v>
      </c>
      <c r="E1723" s="323">
        <v>0.35</v>
      </c>
    </row>
    <row r="1724" spans="1:5" ht="14.25">
      <c r="A1724" s="321">
        <v>2590</v>
      </c>
      <c r="B1724" s="321">
        <v>31006</v>
      </c>
      <c r="D1724" s="322" t="s">
        <v>2281</v>
      </c>
      <c r="E1724" s="323">
        <v>0.29</v>
      </c>
    </row>
    <row r="1725" spans="1:5" ht="14.25">
      <c r="A1725" s="321">
        <v>2596</v>
      </c>
      <c r="B1725" s="321">
        <v>31053</v>
      </c>
      <c r="D1725" s="322" t="s">
        <v>2282</v>
      </c>
      <c r="E1725" s="323">
        <v>0.27</v>
      </c>
    </row>
    <row r="1726" spans="1:5" ht="14.25">
      <c r="A1726" s="321">
        <v>2229</v>
      </c>
      <c r="B1726" s="321">
        <v>19433</v>
      </c>
      <c r="D1726" s="322" t="s">
        <v>2283</v>
      </c>
      <c r="E1726" s="323">
        <v>3.19</v>
      </c>
    </row>
    <row r="1727" spans="1:5" ht="14.25">
      <c r="A1727" s="321">
        <v>2223</v>
      </c>
      <c r="B1727" s="321">
        <v>19410</v>
      </c>
      <c r="D1727" s="322" t="s">
        <v>2284</v>
      </c>
      <c r="E1727" s="323">
        <v>2.94</v>
      </c>
    </row>
    <row r="1728" spans="1:5" ht="14.25">
      <c r="A1728" s="321">
        <v>2230</v>
      </c>
      <c r="B1728" s="321">
        <v>19436</v>
      </c>
      <c r="D1728" s="322" t="s">
        <v>2285</v>
      </c>
      <c r="E1728" s="323">
        <v>2.9</v>
      </c>
    </row>
    <row r="1729" spans="1:5" ht="14.25">
      <c r="A1729" s="321">
        <v>2222</v>
      </c>
      <c r="B1729" s="321">
        <v>19402</v>
      </c>
      <c r="D1729" s="322" t="s">
        <v>2286</v>
      </c>
      <c r="E1729" s="323">
        <v>2.82</v>
      </c>
    </row>
    <row r="1730" spans="1:5" ht="14.25">
      <c r="A1730" s="321">
        <v>2228</v>
      </c>
      <c r="B1730" s="321">
        <v>19431</v>
      </c>
      <c r="D1730" s="322" t="s">
        <v>2287</v>
      </c>
      <c r="E1730" s="323">
        <v>2.75</v>
      </c>
    </row>
    <row r="1731" spans="1:5" ht="14.25">
      <c r="A1731" s="321">
        <v>2227</v>
      </c>
      <c r="B1731" s="321">
        <v>19430</v>
      </c>
      <c r="D1731" s="322" t="s">
        <v>2288</v>
      </c>
      <c r="E1731" s="323">
        <v>2.56</v>
      </c>
    </row>
    <row r="1732" spans="1:5" ht="14.25">
      <c r="A1732" s="321">
        <v>2225</v>
      </c>
      <c r="B1732" s="321">
        <v>19415</v>
      </c>
      <c r="D1732" s="322" t="s">
        <v>2289</v>
      </c>
      <c r="E1732" s="323">
        <v>2.44</v>
      </c>
    </row>
    <row r="1733" spans="1:5" ht="14.25">
      <c r="A1733" s="321">
        <v>2224</v>
      </c>
      <c r="B1733" s="321">
        <v>19411</v>
      </c>
      <c r="D1733" s="322" t="s">
        <v>2290</v>
      </c>
      <c r="E1733" s="323">
        <v>2.29</v>
      </c>
    </row>
    <row r="1734" spans="1:5" ht="14.25">
      <c r="A1734" s="321">
        <v>2226</v>
      </c>
      <c r="B1734" s="321">
        <v>19420</v>
      </c>
      <c r="D1734" s="322" t="s">
        <v>2291</v>
      </c>
      <c r="E1734" s="323">
        <v>2.06</v>
      </c>
    </row>
    <row r="1735" spans="1:5" ht="14.25">
      <c r="A1735" s="321">
        <v>3116</v>
      </c>
      <c r="B1735" s="321">
        <v>18350</v>
      </c>
      <c r="D1735" s="322" t="s">
        <v>2292</v>
      </c>
      <c r="E1735" s="323" t="s">
        <v>2293</v>
      </c>
    </row>
    <row r="1736" spans="1:5" ht="14.25">
      <c r="A1736" s="321">
        <v>3118</v>
      </c>
      <c r="B1736" s="321">
        <v>42003</v>
      </c>
      <c r="D1736" s="322" t="s">
        <v>2294</v>
      </c>
      <c r="E1736" s="323">
        <v>6.65</v>
      </c>
    </row>
    <row r="1737" spans="1:5" ht="14.25">
      <c r="A1737" s="321">
        <v>3117</v>
      </c>
      <c r="B1737" s="321">
        <v>42000</v>
      </c>
      <c r="D1737" s="322" t="s">
        <v>2295</v>
      </c>
      <c r="E1737" s="323">
        <v>6.3</v>
      </c>
    </row>
    <row r="1738" spans="1:5" ht="14.25">
      <c r="A1738" s="321">
        <v>3120</v>
      </c>
      <c r="B1738" s="321">
        <v>42005</v>
      </c>
      <c r="D1738" s="322" t="s">
        <v>2296</v>
      </c>
      <c r="E1738" s="323">
        <v>6.07</v>
      </c>
    </row>
    <row r="1739" spans="1:5" ht="14.25">
      <c r="A1739" s="321">
        <v>3119</v>
      </c>
      <c r="B1739" s="321">
        <v>42004</v>
      </c>
      <c r="D1739" s="322" t="s">
        <v>2297</v>
      </c>
      <c r="E1739" s="323">
        <v>5.97</v>
      </c>
    </row>
    <row r="1740" spans="1:5" ht="14.25">
      <c r="A1740" s="321">
        <v>2849</v>
      </c>
      <c r="B1740" s="321">
        <v>23472</v>
      </c>
      <c r="D1740" s="322" t="s">
        <v>2298</v>
      </c>
      <c r="E1740" s="323">
        <v>5.38</v>
      </c>
    </row>
    <row r="1741" spans="1:5" ht="14.25">
      <c r="A1741" s="321">
        <v>2856</v>
      </c>
      <c r="B1741" s="321">
        <v>39529</v>
      </c>
      <c r="D1741" s="322" t="s">
        <v>2299</v>
      </c>
      <c r="E1741" s="323">
        <v>4.83</v>
      </c>
    </row>
    <row r="1742" spans="1:5" ht="14.25">
      <c r="A1742" s="321">
        <v>2854</v>
      </c>
      <c r="B1742" s="321">
        <v>39518</v>
      </c>
      <c r="D1742" s="322" t="s">
        <v>2300</v>
      </c>
      <c r="E1742" s="323">
        <v>3.6</v>
      </c>
    </row>
    <row r="1743" spans="1:5" ht="14.25">
      <c r="A1743" s="321">
        <v>2851</v>
      </c>
      <c r="B1743" s="321">
        <v>39502</v>
      </c>
      <c r="D1743" s="322" t="s">
        <v>2301</v>
      </c>
      <c r="E1743" s="323">
        <v>3.12</v>
      </c>
    </row>
    <row r="1744" spans="1:5" ht="14.25">
      <c r="A1744" s="321">
        <v>2858</v>
      </c>
      <c r="B1744" s="321">
        <v>39532</v>
      </c>
      <c r="D1744" s="322" t="s">
        <v>2302</v>
      </c>
      <c r="E1744" s="323">
        <v>2.98</v>
      </c>
    </row>
    <row r="1745" spans="1:5" ht="14.25">
      <c r="A1745" s="321">
        <v>2855</v>
      </c>
      <c r="B1745" s="321">
        <v>39519</v>
      </c>
      <c r="D1745" s="322" t="s">
        <v>2303</v>
      </c>
      <c r="E1745" s="323">
        <v>2.68</v>
      </c>
    </row>
    <row r="1746" spans="1:5" ht="14.25">
      <c r="A1746" s="321">
        <v>2853</v>
      </c>
      <c r="B1746" s="321">
        <v>39516</v>
      </c>
      <c r="D1746" s="322" t="s">
        <v>2304</v>
      </c>
      <c r="E1746" s="323">
        <v>2.65</v>
      </c>
    </row>
    <row r="1747" spans="1:5" ht="14.25">
      <c r="A1747" s="321">
        <v>2852</v>
      </c>
      <c r="B1747" s="321">
        <v>39512</v>
      </c>
      <c r="D1747" s="322" t="s">
        <v>2305</v>
      </c>
      <c r="E1747" s="323">
        <v>2.52</v>
      </c>
    </row>
    <row r="1748" spans="1:5" ht="14.25">
      <c r="A1748" s="321">
        <v>2859</v>
      </c>
      <c r="B1748" s="321">
        <v>39533</v>
      </c>
      <c r="D1748" s="322" t="s">
        <v>2306</v>
      </c>
      <c r="E1748" s="323">
        <v>2.42</v>
      </c>
    </row>
    <row r="1749" spans="1:5" ht="14.25">
      <c r="A1749" s="321">
        <v>2850</v>
      </c>
      <c r="B1749" s="321">
        <v>39401</v>
      </c>
      <c r="D1749" s="322" t="s">
        <v>2307</v>
      </c>
      <c r="E1749" s="323">
        <v>2.02</v>
      </c>
    </row>
    <row r="1750" spans="1:5" ht="14.25">
      <c r="A1750" s="321">
        <v>2860</v>
      </c>
      <c r="B1750" s="321">
        <v>39534</v>
      </c>
      <c r="D1750" s="322" t="s">
        <v>2308</v>
      </c>
      <c r="E1750" s="323">
        <v>0.89</v>
      </c>
    </row>
    <row r="1751" spans="1:5" ht="14.25">
      <c r="A1751" s="321">
        <v>2857</v>
      </c>
      <c r="B1751" s="321">
        <v>39530</v>
      </c>
      <c r="D1751" s="322" t="s">
        <v>2309</v>
      </c>
      <c r="E1751" s="323">
        <v>0.14</v>
      </c>
    </row>
    <row r="1752" spans="1:5" ht="14.25">
      <c r="A1752" s="321">
        <v>3181</v>
      </c>
      <c r="B1752" s="321">
        <v>13165</v>
      </c>
      <c r="D1752" s="322" t="s">
        <v>2310</v>
      </c>
      <c r="E1752" s="323">
        <v>3.38</v>
      </c>
    </row>
    <row r="1753" spans="1:5" ht="14.25">
      <c r="A1753" s="321">
        <v>3180</v>
      </c>
      <c r="B1753" s="321">
        <v>13164</v>
      </c>
      <c r="D1753" s="322" t="s">
        <v>2311</v>
      </c>
      <c r="E1753" s="323">
        <v>3.25</v>
      </c>
    </row>
    <row r="1754" spans="1:5" ht="14.25">
      <c r="A1754" s="321">
        <v>3182</v>
      </c>
      <c r="B1754" s="321">
        <v>13166</v>
      </c>
      <c r="D1754" s="322" t="s">
        <v>2312</v>
      </c>
      <c r="E1754" s="323">
        <v>3.13</v>
      </c>
    </row>
    <row r="1755" spans="1:5" ht="14.25">
      <c r="A1755" s="321">
        <v>3178</v>
      </c>
      <c r="B1755" s="321">
        <v>13157</v>
      </c>
      <c r="D1755" s="322" t="s">
        <v>2313</v>
      </c>
      <c r="E1755" s="323">
        <v>0.6</v>
      </c>
    </row>
    <row r="1756" spans="1:5" ht="14.25">
      <c r="A1756" s="321">
        <v>3179</v>
      </c>
      <c r="B1756" s="321">
        <v>13158</v>
      </c>
      <c r="D1756" s="322" t="s">
        <v>2314</v>
      </c>
      <c r="E1756" s="323">
        <v>0.29</v>
      </c>
    </row>
    <row r="1757" spans="1:5" ht="14.25">
      <c r="A1757" s="321">
        <v>2231</v>
      </c>
      <c r="B1757" s="321">
        <v>18008</v>
      </c>
      <c r="D1757" s="322" t="s">
        <v>2315</v>
      </c>
      <c r="E1757" s="323">
        <v>0</v>
      </c>
    </row>
    <row r="1758" spans="1:5" ht="14.25">
      <c r="A1758" s="321">
        <v>2232</v>
      </c>
      <c r="B1758" s="321">
        <v>18009</v>
      </c>
      <c r="D1758" s="322" t="s">
        <v>2316</v>
      </c>
      <c r="E1758" s="323">
        <v>0</v>
      </c>
    </row>
    <row r="1759" spans="1:5" ht="14.25">
      <c r="A1759" s="321">
        <v>2233</v>
      </c>
      <c r="B1759" s="321">
        <v>18044</v>
      </c>
      <c r="D1759" s="322" t="s">
        <v>2317</v>
      </c>
      <c r="E1759" s="323">
        <v>0</v>
      </c>
    </row>
    <row r="1760" spans="1:5" ht="14.25">
      <c r="A1760" s="321">
        <v>2234</v>
      </c>
      <c r="B1760" s="321">
        <v>18045</v>
      </c>
      <c r="D1760" s="322" t="s">
        <v>2318</v>
      </c>
      <c r="E1760" s="323">
        <v>0</v>
      </c>
    </row>
    <row r="1761" spans="1:5" ht="14.25">
      <c r="A1761" s="321">
        <v>2235</v>
      </c>
      <c r="B1761" s="321">
        <v>18046</v>
      </c>
      <c r="D1761" s="322" t="s">
        <v>2319</v>
      </c>
      <c r="E1761" s="323">
        <v>0</v>
      </c>
    </row>
    <row r="1762" spans="1:5" ht="14.25">
      <c r="A1762" s="321">
        <v>2236</v>
      </c>
      <c r="B1762" s="321">
        <v>18066</v>
      </c>
      <c r="D1762" s="322" t="s">
        <v>2320</v>
      </c>
      <c r="E1762" s="323">
        <v>0</v>
      </c>
    </row>
    <row r="1763" spans="1:5" ht="14.25">
      <c r="A1763" s="321">
        <v>2237</v>
      </c>
      <c r="B1763" s="321">
        <v>18430</v>
      </c>
      <c r="D1763" s="322" t="s">
        <v>2321</v>
      </c>
      <c r="E1763" s="323">
        <v>0</v>
      </c>
    </row>
    <row r="1764" spans="1:5" ht="14.25">
      <c r="A1764" s="321">
        <v>2238</v>
      </c>
      <c r="B1764" s="321">
        <v>76000</v>
      </c>
      <c r="D1764" s="322" t="s">
        <v>2322</v>
      </c>
      <c r="E1764" s="323">
        <v>0</v>
      </c>
    </row>
    <row r="1765" spans="1:5" ht="14.25">
      <c r="A1765" s="321">
        <v>2239</v>
      </c>
      <c r="B1765" s="321">
        <v>76001</v>
      </c>
      <c r="D1765" s="322" t="s">
        <v>2323</v>
      </c>
      <c r="E1765" s="323">
        <v>0</v>
      </c>
    </row>
    <row r="1766" spans="1:5" ht="14.25">
      <c r="A1766" s="321">
        <v>2240</v>
      </c>
      <c r="B1766" s="321">
        <v>76002</v>
      </c>
      <c r="D1766" s="322" t="s">
        <v>2324</v>
      </c>
      <c r="E1766" s="323">
        <v>0</v>
      </c>
    </row>
    <row r="1767" spans="1:5" ht="14.25">
      <c r="A1767" s="321">
        <v>2241</v>
      </c>
      <c r="B1767" s="321">
        <v>76004</v>
      </c>
      <c r="D1767" s="322" t="s">
        <v>2325</v>
      </c>
      <c r="E1767" s="323">
        <v>0</v>
      </c>
    </row>
    <row r="1768" spans="1:5" ht="14.25">
      <c r="A1768" s="321">
        <v>2242</v>
      </c>
      <c r="B1768" s="321">
        <v>76006</v>
      </c>
      <c r="D1768" s="322" t="s">
        <v>2326</v>
      </c>
      <c r="E1768" s="323">
        <v>0</v>
      </c>
    </row>
    <row r="1769" spans="1:5" ht="14.25">
      <c r="A1769" s="321">
        <v>2243</v>
      </c>
      <c r="B1769" s="321">
        <v>76007</v>
      </c>
      <c r="D1769" s="322" t="s">
        <v>2327</v>
      </c>
      <c r="E1769" s="323">
        <v>0</v>
      </c>
    </row>
    <row r="1770" spans="1:5" ht="14.25">
      <c r="A1770" s="321">
        <v>2244</v>
      </c>
      <c r="B1770" s="321">
        <v>76010</v>
      </c>
      <c r="D1770" s="322" t="s">
        <v>2328</v>
      </c>
      <c r="E1770" s="323">
        <v>0</v>
      </c>
    </row>
    <row r="1771" spans="1:5" ht="14.25">
      <c r="A1771" s="321">
        <v>2245</v>
      </c>
      <c r="B1771" s="321">
        <v>76011</v>
      </c>
      <c r="D1771" s="322" t="s">
        <v>2329</v>
      </c>
      <c r="E1771" s="323">
        <v>0</v>
      </c>
    </row>
    <row r="1772" spans="1:5" ht="14.25">
      <c r="A1772" s="321">
        <v>2246</v>
      </c>
      <c r="B1772" s="321">
        <v>76012</v>
      </c>
      <c r="D1772" s="322" t="s">
        <v>2330</v>
      </c>
      <c r="E1772" s="323">
        <v>0</v>
      </c>
    </row>
    <row r="1773" spans="1:5" ht="14.25">
      <c r="A1773" s="321">
        <v>2247</v>
      </c>
      <c r="B1773" s="321">
        <v>76013</v>
      </c>
      <c r="D1773" s="322" t="s">
        <v>2331</v>
      </c>
      <c r="E1773" s="323">
        <v>0</v>
      </c>
    </row>
    <row r="1774" spans="1:5" ht="14.25">
      <c r="A1774" s="321">
        <v>2248</v>
      </c>
      <c r="B1774" s="321">
        <v>76014</v>
      </c>
      <c r="D1774" s="322" t="s">
        <v>2332</v>
      </c>
      <c r="E1774" s="323">
        <v>0</v>
      </c>
    </row>
    <row r="1775" spans="1:5" ht="14.25">
      <c r="A1775" s="321">
        <v>2249</v>
      </c>
      <c r="B1775" s="321">
        <v>76015</v>
      </c>
      <c r="D1775" s="322" t="s">
        <v>2333</v>
      </c>
      <c r="E1775" s="323">
        <v>0</v>
      </c>
    </row>
    <row r="1776" spans="1:5" ht="14.25">
      <c r="A1776" s="321">
        <v>2250</v>
      </c>
      <c r="B1776" s="321">
        <v>76016</v>
      </c>
      <c r="D1776" s="322" t="s">
        <v>2334</v>
      </c>
      <c r="E1776" s="323">
        <v>0</v>
      </c>
    </row>
    <row r="1777" spans="1:5" ht="14.25">
      <c r="A1777" s="321">
        <v>2251</v>
      </c>
      <c r="B1777" s="321">
        <v>76017</v>
      </c>
      <c r="D1777" s="322" t="s">
        <v>2335</v>
      </c>
      <c r="E1777" s="323">
        <v>0</v>
      </c>
    </row>
    <row r="1778" spans="1:5" ht="14.25">
      <c r="A1778" s="321">
        <v>2252</v>
      </c>
      <c r="B1778" s="321">
        <v>76018</v>
      </c>
      <c r="D1778" s="322" t="s">
        <v>2336</v>
      </c>
      <c r="E1778" s="323">
        <v>0</v>
      </c>
    </row>
    <row r="1779" spans="1:5" ht="14.25">
      <c r="A1779" s="321">
        <v>2253</v>
      </c>
      <c r="B1779" s="321">
        <v>76019</v>
      </c>
      <c r="D1779" s="322" t="s">
        <v>2337</v>
      </c>
      <c r="E1779" s="323">
        <v>0</v>
      </c>
    </row>
    <row r="1780" spans="1:5" ht="14.25">
      <c r="A1780" s="321">
        <v>2254</v>
      </c>
      <c r="B1780" s="321">
        <v>76020</v>
      </c>
      <c r="D1780" s="322" t="s">
        <v>2338</v>
      </c>
      <c r="E1780" s="323">
        <v>0</v>
      </c>
    </row>
    <row r="1781" spans="1:5" ht="14.25">
      <c r="A1781" s="321">
        <v>2255</v>
      </c>
      <c r="B1781" s="321">
        <v>76022</v>
      </c>
      <c r="D1781" s="322" t="s">
        <v>2339</v>
      </c>
      <c r="E1781" s="323">
        <v>0</v>
      </c>
    </row>
    <row r="1782" spans="1:5" ht="14.25">
      <c r="A1782" s="321">
        <v>2256</v>
      </c>
      <c r="B1782" s="321">
        <v>76023</v>
      </c>
      <c r="D1782" s="322" t="s">
        <v>2340</v>
      </c>
      <c r="E1782" s="323">
        <v>0</v>
      </c>
    </row>
    <row r="1783" spans="1:5" ht="14.25">
      <c r="A1783" s="321">
        <v>2257</v>
      </c>
      <c r="B1783" s="321">
        <v>76024</v>
      </c>
      <c r="D1783" s="322" t="s">
        <v>2341</v>
      </c>
      <c r="E1783" s="323">
        <v>0</v>
      </c>
    </row>
    <row r="1784" spans="1:5" ht="14.25">
      <c r="A1784" s="321">
        <v>2258</v>
      </c>
      <c r="B1784" s="321">
        <v>76025</v>
      </c>
      <c r="D1784" s="322" t="s">
        <v>2342</v>
      </c>
      <c r="E1784" s="323">
        <v>0</v>
      </c>
    </row>
    <row r="1785" spans="1:5" ht="14.25">
      <c r="A1785" s="321">
        <v>2259</v>
      </c>
      <c r="B1785" s="321">
        <v>76027</v>
      </c>
      <c r="D1785" s="322" t="s">
        <v>2343</v>
      </c>
      <c r="E1785" s="323">
        <v>0</v>
      </c>
    </row>
    <row r="1786" spans="1:5" ht="14.25">
      <c r="A1786" s="321">
        <v>2260</v>
      </c>
      <c r="B1786" s="321">
        <v>76028</v>
      </c>
      <c r="D1786" s="322" t="s">
        <v>2344</v>
      </c>
      <c r="E1786" s="323">
        <v>0</v>
      </c>
    </row>
    <row r="1787" spans="1:5" ht="14.25">
      <c r="A1787" s="321">
        <v>2261</v>
      </c>
      <c r="B1787" s="321">
        <v>76029</v>
      </c>
      <c r="D1787" s="322" t="s">
        <v>2345</v>
      </c>
      <c r="E1787" s="323">
        <v>0</v>
      </c>
    </row>
    <row r="1788" spans="1:5" ht="14.25">
      <c r="A1788" s="321">
        <v>2262</v>
      </c>
      <c r="B1788" s="321">
        <v>76030</v>
      </c>
      <c r="D1788" s="322" t="s">
        <v>2346</v>
      </c>
      <c r="E1788" s="323">
        <v>0</v>
      </c>
    </row>
    <row r="1789" spans="1:5" ht="14.25">
      <c r="A1789" s="321">
        <v>2263</v>
      </c>
      <c r="B1789" s="321">
        <v>76031</v>
      </c>
      <c r="D1789" s="322" t="s">
        <v>2347</v>
      </c>
      <c r="E1789" s="323">
        <v>0</v>
      </c>
    </row>
    <row r="1790" spans="1:5" ht="14.25">
      <c r="A1790" s="321">
        <v>2264</v>
      </c>
      <c r="B1790" s="321">
        <v>76032</v>
      </c>
      <c r="D1790" s="322" t="s">
        <v>2348</v>
      </c>
      <c r="E1790" s="323">
        <v>0</v>
      </c>
    </row>
    <row r="1791" spans="1:5" ht="14.25">
      <c r="A1791" s="321">
        <v>2265</v>
      </c>
      <c r="B1791" s="321">
        <v>76033</v>
      </c>
      <c r="D1791" s="322" t="s">
        <v>2349</v>
      </c>
      <c r="E1791" s="323">
        <v>0</v>
      </c>
    </row>
    <row r="1792" spans="1:5" ht="14.25">
      <c r="A1792" s="321">
        <v>2266</v>
      </c>
      <c r="B1792" s="321">
        <v>76034</v>
      </c>
      <c r="D1792" s="322" t="s">
        <v>2350</v>
      </c>
      <c r="E1792" s="323">
        <v>0</v>
      </c>
    </row>
    <row r="1793" spans="1:5" ht="14.25">
      <c r="A1793" s="321">
        <v>2267</v>
      </c>
      <c r="B1793" s="321">
        <v>76035</v>
      </c>
      <c r="D1793" s="322" t="s">
        <v>2351</v>
      </c>
      <c r="E1793" s="323">
        <v>0</v>
      </c>
    </row>
    <row r="1794" spans="1:5" ht="14.25">
      <c r="A1794" s="321">
        <v>2268</v>
      </c>
      <c r="B1794" s="321">
        <v>76036</v>
      </c>
      <c r="D1794" s="322" t="s">
        <v>2352</v>
      </c>
      <c r="E1794" s="323">
        <v>0</v>
      </c>
    </row>
    <row r="1795" spans="1:5" ht="14.25">
      <c r="A1795" s="321">
        <v>2269</v>
      </c>
      <c r="B1795" s="321">
        <v>76037</v>
      </c>
      <c r="D1795" s="322" t="s">
        <v>2353</v>
      </c>
      <c r="E1795" s="323">
        <v>0</v>
      </c>
    </row>
    <row r="1796" spans="1:5" ht="14.25">
      <c r="A1796" s="321">
        <v>2270</v>
      </c>
      <c r="B1796" s="321">
        <v>76038</v>
      </c>
      <c r="D1796" s="322" t="s">
        <v>2354</v>
      </c>
      <c r="E1796" s="323">
        <v>0</v>
      </c>
    </row>
    <row r="1797" spans="1:5" ht="14.25">
      <c r="A1797" s="321">
        <v>2271</v>
      </c>
      <c r="B1797" s="321">
        <v>76039</v>
      </c>
      <c r="D1797" s="322" t="s">
        <v>2355</v>
      </c>
      <c r="E1797" s="323">
        <v>0</v>
      </c>
    </row>
    <row r="1798" spans="1:5" ht="14.25">
      <c r="A1798" s="321">
        <v>2272</v>
      </c>
      <c r="B1798" s="321">
        <v>76043</v>
      </c>
      <c r="D1798" s="322" t="s">
        <v>2356</v>
      </c>
      <c r="E1798" s="323">
        <v>0</v>
      </c>
    </row>
    <row r="1799" spans="1:5" ht="14.25">
      <c r="A1799" s="321">
        <v>2273</v>
      </c>
      <c r="B1799" s="321">
        <v>76044</v>
      </c>
      <c r="D1799" s="322" t="s">
        <v>2357</v>
      </c>
      <c r="E1799" s="323">
        <v>0</v>
      </c>
    </row>
    <row r="1800" spans="1:5" ht="14.25">
      <c r="A1800" s="321">
        <v>2274</v>
      </c>
      <c r="B1800" s="321">
        <v>76046</v>
      </c>
      <c r="D1800" s="322" t="s">
        <v>2358</v>
      </c>
      <c r="E1800" s="323">
        <v>0</v>
      </c>
    </row>
    <row r="1801" spans="1:5" ht="14.25">
      <c r="A1801" s="321">
        <v>2275</v>
      </c>
      <c r="B1801" s="321">
        <v>76047</v>
      </c>
      <c r="D1801" s="322" t="s">
        <v>2359</v>
      </c>
      <c r="E1801" s="323">
        <v>0</v>
      </c>
    </row>
    <row r="1802" spans="1:5" ht="14.25">
      <c r="A1802" s="321">
        <v>2276</v>
      </c>
      <c r="B1802" s="321">
        <v>76049</v>
      </c>
      <c r="D1802" s="322" t="s">
        <v>2360</v>
      </c>
      <c r="E1802" s="323">
        <v>0</v>
      </c>
    </row>
    <row r="1803" spans="1:5" ht="14.25">
      <c r="A1803" s="321">
        <v>2277</v>
      </c>
      <c r="B1803" s="321">
        <v>76050</v>
      </c>
      <c r="D1803" s="322" t="s">
        <v>2361</v>
      </c>
      <c r="E1803" s="323">
        <v>0</v>
      </c>
    </row>
    <row r="1804" spans="1:5" ht="14.25">
      <c r="A1804" s="321">
        <v>2278</v>
      </c>
      <c r="B1804" s="321">
        <v>76053</v>
      </c>
      <c r="D1804" s="322" t="s">
        <v>2362</v>
      </c>
      <c r="E1804" s="323">
        <v>0</v>
      </c>
    </row>
    <row r="1805" spans="1:5" ht="14.25">
      <c r="A1805" s="321">
        <v>2279</v>
      </c>
      <c r="B1805" s="321">
        <v>76054</v>
      </c>
      <c r="D1805" s="322" t="s">
        <v>2363</v>
      </c>
      <c r="E1805" s="323">
        <v>0</v>
      </c>
    </row>
    <row r="1806" spans="1:5" ht="14.25">
      <c r="A1806" s="321">
        <v>2280</v>
      </c>
      <c r="B1806" s="321">
        <v>76055</v>
      </c>
      <c r="D1806" s="322" t="s">
        <v>2364</v>
      </c>
      <c r="E1806" s="323">
        <v>0</v>
      </c>
    </row>
    <row r="1807" spans="1:5" ht="14.25">
      <c r="A1807" s="321">
        <v>2281</v>
      </c>
      <c r="B1807" s="321">
        <v>76056</v>
      </c>
      <c r="D1807" s="322" t="s">
        <v>2365</v>
      </c>
      <c r="E1807" s="323">
        <v>0</v>
      </c>
    </row>
    <row r="1808" spans="1:5" ht="14.25">
      <c r="A1808" s="321">
        <v>2282</v>
      </c>
      <c r="B1808" s="321">
        <v>76057</v>
      </c>
      <c r="D1808" s="322" t="s">
        <v>2366</v>
      </c>
      <c r="E1808" s="323">
        <v>0</v>
      </c>
    </row>
    <row r="1809" spans="1:5" ht="14.25">
      <c r="A1809" s="321">
        <v>2283</v>
      </c>
      <c r="B1809" s="321">
        <v>76058</v>
      </c>
      <c r="D1809" s="322" t="s">
        <v>2367</v>
      </c>
      <c r="E1809" s="323">
        <v>0</v>
      </c>
    </row>
    <row r="1810" spans="1:5" ht="14.25">
      <c r="A1810" s="321">
        <v>2284</v>
      </c>
      <c r="B1810" s="321">
        <v>76059</v>
      </c>
      <c r="D1810" s="322" t="s">
        <v>2368</v>
      </c>
      <c r="E1810" s="323">
        <v>0</v>
      </c>
    </row>
    <row r="1811" spans="1:5" ht="14.25">
      <c r="A1811" s="321">
        <v>2285</v>
      </c>
      <c r="B1811" s="321">
        <v>76060</v>
      </c>
      <c r="D1811" s="322" t="s">
        <v>2369</v>
      </c>
      <c r="E1811" s="323">
        <v>0</v>
      </c>
    </row>
    <row r="1812" spans="1:5" ht="14.25">
      <c r="A1812" s="321">
        <v>2286</v>
      </c>
      <c r="B1812" s="321">
        <v>76061</v>
      </c>
      <c r="D1812" s="322" t="s">
        <v>2370</v>
      </c>
      <c r="E1812" s="323">
        <v>0</v>
      </c>
    </row>
    <row r="1813" spans="1:5" ht="14.25">
      <c r="A1813" s="321">
        <v>2287</v>
      </c>
      <c r="B1813" s="321">
        <v>76062</v>
      </c>
      <c r="D1813" s="322" t="s">
        <v>2371</v>
      </c>
      <c r="E1813" s="323">
        <v>0</v>
      </c>
    </row>
    <row r="1814" spans="1:5" ht="14.25">
      <c r="A1814" s="321">
        <v>2288</v>
      </c>
      <c r="B1814" s="321">
        <v>76063</v>
      </c>
      <c r="D1814" s="322" t="s">
        <v>2372</v>
      </c>
      <c r="E1814" s="323">
        <v>0</v>
      </c>
    </row>
    <row r="1815" spans="1:5" ht="14.25">
      <c r="A1815" s="321">
        <v>2289</v>
      </c>
      <c r="B1815" s="321">
        <v>76065</v>
      </c>
      <c r="D1815" s="322" t="s">
        <v>2373</v>
      </c>
      <c r="E1815" s="323">
        <v>0</v>
      </c>
    </row>
    <row r="1816" spans="1:5" ht="14.25">
      <c r="A1816" s="321">
        <v>2290</v>
      </c>
      <c r="B1816" s="321">
        <v>76066</v>
      </c>
      <c r="D1816" s="322" t="s">
        <v>2374</v>
      </c>
      <c r="E1816" s="323">
        <v>0</v>
      </c>
    </row>
    <row r="1817" spans="1:5" ht="14.25">
      <c r="A1817" s="321">
        <v>2291</v>
      </c>
      <c r="B1817" s="321">
        <v>76067</v>
      </c>
      <c r="D1817" s="322" t="s">
        <v>2375</v>
      </c>
      <c r="E1817" s="323">
        <v>0</v>
      </c>
    </row>
    <row r="1818" spans="1:5" ht="14.25">
      <c r="A1818" s="321">
        <v>2292</v>
      </c>
      <c r="B1818" s="321">
        <v>76069</v>
      </c>
      <c r="D1818" s="322" t="s">
        <v>2376</v>
      </c>
      <c r="E1818" s="323">
        <v>0</v>
      </c>
    </row>
    <row r="1819" spans="1:5" ht="14.25">
      <c r="A1819" s="321">
        <v>2293</v>
      </c>
      <c r="B1819" s="321">
        <v>76070</v>
      </c>
      <c r="D1819" s="322" t="s">
        <v>2377</v>
      </c>
      <c r="E1819" s="323">
        <v>0</v>
      </c>
    </row>
    <row r="1820" spans="1:5" ht="14.25">
      <c r="A1820" s="321">
        <v>2294</v>
      </c>
      <c r="B1820" s="321">
        <v>76071</v>
      </c>
      <c r="D1820" s="322" t="s">
        <v>2378</v>
      </c>
      <c r="E1820" s="323">
        <v>0</v>
      </c>
    </row>
    <row r="1821" spans="1:5" ht="14.25">
      <c r="A1821" s="321">
        <v>2295</v>
      </c>
      <c r="B1821" s="321">
        <v>76072</v>
      </c>
      <c r="D1821" s="322" t="s">
        <v>2379</v>
      </c>
      <c r="E1821" s="323">
        <v>0</v>
      </c>
    </row>
    <row r="1822" spans="1:5" ht="14.25">
      <c r="A1822" s="321">
        <v>2296</v>
      </c>
      <c r="B1822" s="321">
        <v>76074</v>
      </c>
      <c r="D1822" s="322" t="s">
        <v>2380</v>
      </c>
      <c r="E1822" s="323">
        <v>0</v>
      </c>
    </row>
    <row r="1823" spans="1:5" ht="14.25">
      <c r="A1823" s="321">
        <v>2297</v>
      </c>
      <c r="B1823" s="321">
        <v>76075</v>
      </c>
      <c r="D1823" s="322" t="s">
        <v>2381</v>
      </c>
      <c r="E1823" s="323">
        <v>0</v>
      </c>
    </row>
    <row r="1824" spans="1:5" ht="14.25">
      <c r="A1824" s="321">
        <v>2298</v>
      </c>
      <c r="B1824" s="321">
        <v>76076</v>
      </c>
      <c r="D1824" s="322" t="s">
        <v>2382</v>
      </c>
      <c r="E1824" s="323">
        <v>0</v>
      </c>
    </row>
    <row r="1825" spans="1:5" ht="14.25">
      <c r="A1825" s="321">
        <v>2299</v>
      </c>
      <c r="B1825" s="321">
        <v>76078</v>
      </c>
      <c r="D1825" s="322" t="s">
        <v>2383</v>
      </c>
      <c r="E1825" s="323">
        <v>0</v>
      </c>
    </row>
    <row r="1826" spans="1:5" ht="14.25">
      <c r="A1826" s="321">
        <v>2300</v>
      </c>
      <c r="B1826" s="321">
        <v>76079</v>
      </c>
      <c r="D1826" s="322" t="s">
        <v>2384</v>
      </c>
      <c r="E1826" s="323">
        <v>0</v>
      </c>
    </row>
    <row r="1827" spans="1:5" ht="14.25">
      <c r="A1827" s="321">
        <v>2301</v>
      </c>
      <c r="B1827" s="321">
        <v>76080</v>
      </c>
      <c r="D1827" s="322" t="s">
        <v>2385</v>
      </c>
      <c r="E1827" s="323">
        <v>0</v>
      </c>
    </row>
    <row r="1828" spans="1:5" ht="14.25">
      <c r="A1828" s="321">
        <v>2302</v>
      </c>
      <c r="B1828" s="321">
        <v>76081</v>
      </c>
      <c r="D1828" s="322" t="s">
        <v>2386</v>
      </c>
      <c r="E1828" s="323">
        <v>0</v>
      </c>
    </row>
    <row r="1829" spans="1:5" ht="14.25">
      <c r="A1829" s="321">
        <v>2303</v>
      </c>
      <c r="B1829" s="321">
        <v>76082</v>
      </c>
      <c r="D1829" s="322" t="s">
        <v>2387</v>
      </c>
      <c r="E1829" s="323">
        <v>0</v>
      </c>
    </row>
    <row r="1830" spans="1:5" ht="14.25">
      <c r="A1830" s="321">
        <v>2304</v>
      </c>
      <c r="B1830" s="321">
        <v>76083</v>
      </c>
      <c r="D1830" s="322" t="s">
        <v>2388</v>
      </c>
      <c r="E1830" s="323">
        <v>0</v>
      </c>
    </row>
    <row r="1831" spans="1:5" ht="14.25">
      <c r="A1831" s="321">
        <v>2305</v>
      </c>
      <c r="B1831" s="321">
        <v>76085</v>
      </c>
      <c r="D1831" s="322" t="s">
        <v>2389</v>
      </c>
      <c r="E1831" s="323">
        <v>0</v>
      </c>
    </row>
    <row r="1832" spans="1:5" ht="14.25">
      <c r="A1832" s="321">
        <v>2306</v>
      </c>
      <c r="B1832" s="321">
        <v>76086</v>
      </c>
      <c r="D1832" s="322" t="s">
        <v>2390</v>
      </c>
      <c r="E1832" s="323">
        <v>0</v>
      </c>
    </row>
    <row r="1833" spans="1:5" ht="14.25">
      <c r="A1833" s="321">
        <v>2307</v>
      </c>
      <c r="B1833" s="321">
        <v>76087</v>
      </c>
      <c r="D1833" s="322" t="s">
        <v>2391</v>
      </c>
      <c r="E1833" s="323">
        <v>0</v>
      </c>
    </row>
    <row r="1834" spans="1:5" ht="14.25">
      <c r="A1834" s="321">
        <v>2308</v>
      </c>
      <c r="B1834" s="321">
        <v>76088</v>
      </c>
      <c r="D1834" s="322" t="s">
        <v>2392</v>
      </c>
      <c r="E1834" s="323">
        <v>0</v>
      </c>
    </row>
    <row r="1835" spans="1:5" ht="14.25">
      <c r="A1835" s="321">
        <v>2309</v>
      </c>
      <c r="B1835" s="321">
        <v>76089</v>
      </c>
      <c r="D1835" s="322" t="s">
        <v>2393</v>
      </c>
      <c r="E1835" s="323">
        <v>0</v>
      </c>
    </row>
    <row r="1836" spans="1:5" ht="14.25">
      <c r="A1836" s="321">
        <v>2310</v>
      </c>
      <c r="B1836" s="321">
        <v>76090</v>
      </c>
      <c r="D1836" s="322" t="s">
        <v>2394</v>
      </c>
      <c r="E1836" s="323">
        <v>0</v>
      </c>
    </row>
    <row r="1837" spans="1:5" ht="14.25">
      <c r="A1837" s="321">
        <v>2311</v>
      </c>
      <c r="B1837" s="321">
        <v>76091</v>
      </c>
      <c r="D1837" s="322" t="s">
        <v>2395</v>
      </c>
      <c r="E1837" s="323">
        <v>0</v>
      </c>
    </row>
    <row r="1838" spans="1:5" ht="14.25">
      <c r="A1838" s="321">
        <v>2312</v>
      </c>
      <c r="B1838" s="321">
        <v>76092</v>
      </c>
      <c r="D1838" s="322" t="s">
        <v>2396</v>
      </c>
      <c r="E1838" s="323">
        <v>0</v>
      </c>
    </row>
    <row r="1839" spans="1:5" ht="14.25">
      <c r="A1839" s="321">
        <v>2313</v>
      </c>
      <c r="B1839" s="321">
        <v>76093</v>
      </c>
      <c r="D1839" s="322" t="s">
        <v>2397</v>
      </c>
      <c r="E1839" s="323">
        <v>0</v>
      </c>
    </row>
    <row r="1840" spans="1:5" ht="14.25">
      <c r="A1840" s="321">
        <v>2314</v>
      </c>
      <c r="B1840" s="321">
        <v>76094</v>
      </c>
      <c r="D1840" s="322" t="s">
        <v>2398</v>
      </c>
      <c r="E1840" s="323">
        <v>0</v>
      </c>
    </row>
    <row r="1841" spans="1:5" ht="14.25">
      <c r="A1841" s="321">
        <v>2315</v>
      </c>
      <c r="B1841" s="321">
        <v>76095</v>
      </c>
      <c r="D1841" s="322" t="s">
        <v>2399</v>
      </c>
      <c r="E1841" s="323">
        <v>0</v>
      </c>
    </row>
    <row r="1842" spans="1:5" ht="14.25">
      <c r="A1842" s="321">
        <v>2316</v>
      </c>
      <c r="B1842" s="321">
        <v>76096</v>
      </c>
      <c r="D1842" s="322" t="s">
        <v>2400</v>
      </c>
      <c r="E1842" s="323">
        <v>0</v>
      </c>
    </row>
    <row r="1843" spans="1:5" ht="14.25">
      <c r="A1843" s="321">
        <v>2317</v>
      </c>
      <c r="B1843" s="321">
        <v>76097</v>
      </c>
      <c r="D1843" s="322" t="s">
        <v>2401</v>
      </c>
      <c r="E1843" s="323">
        <v>0</v>
      </c>
    </row>
    <row r="1844" spans="1:5" ht="14.25">
      <c r="A1844" s="321">
        <v>2318</v>
      </c>
      <c r="B1844" s="321">
        <v>76100</v>
      </c>
      <c r="D1844" s="322" t="s">
        <v>2402</v>
      </c>
      <c r="E1844" s="323">
        <v>0</v>
      </c>
    </row>
    <row r="1845" spans="1:5" ht="14.25">
      <c r="A1845" s="321">
        <v>2319</v>
      </c>
      <c r="B1845" s="321">
        <v>76101</v>
      </c>
      <c r="D1845" s="322" t="s">
        <v>2403</v>
      </c>
      <c r="E1845" s="323">
        <v>0</v>
      </c>
    </row>
    <row r="1846" spans="1:5" ht="14.25">
      <c r="A1846" s="321">
        <v>2320</v>
      </c>
      <c r="B1846" s="321">
        <v>76102</v>
      </c>
      <c r="D1846" s="322" t="s">
        <v>2404</v>
      </c>
      <c r="E1846" s="323">
        <v>0</v>
      </c>
    </row>
    <row r="1847" spans="1:5" ht="14.25">
      <c r="A1847" s="321">
        <v>3059</v>
      </c>
      <c r="B1847" s="321">
        <v>11057</v>
      </c>
      <c r="D1847" s="322" t="s">
        <v>2405</v>
      </c>
      <c r="E1847" s="323" t="s">
        <v>678</v>
      </c>
    </row>
    <row r="1848" spans="1:5" ht="14.25">
      <c r="A1848" s="321">
        <v>3066</v>
      </c>
      <c r="B1848" s="321">
        <v>11077</v>
      </c>
      <c r="D1848" s="322" t="s">
        <v>2406</v>
      </c>
      <c r="E1848" s="323">
        <v>27.1</v>
      </c>
    </row>
    <row r="1849" spans="1:5" ht="14.25">
      <c r="A1849" s="321">
        <v>3061</v>
      </c>
      <c r="B1849" s="321">
        <v>11064</v>
      </c>
      <c r="D1849" s="322" t="s">
        <v>2407</v>
      </c>
      <c r="E1849" s="323">
        <v>19.8</v>
      </c>
    </row>
    <row r="1850" spans="1:5" ht="14.25">
      <c r="A1850" s="321">
        <v>3060</v>
      </c>
      <c r="B1850" s="321">
        <v>11061</v>
      </c>
      <c r="D1850" s="322" t="s">
        <v>2408</v>
      </c>
      <c r="E1850" s="323">
        <v>19.7</v>
      </c>
    </row>
    <row r="1851" spans="1:5" ht="14.25">
      <c r="A1851" s="321">
        <v>3053</v>
      </c>
      <c r="B1851" s="321">
        <v>11042</v>
      </c>
      <c r="D1851" s="322" t="s">
        <v>2409</v>
      </c>
      <c r="E1851" s="323">
        <v>17.8</v>
      </c>
    </row>
    <row r="1852" spans="1:5" ht="14.25">
      <c r="A1852" s="321">
        <v>3063</v>
      </c>
      <c r="B1852" s="321">
        <v>11066</v>
      </c>
      <c r="D1852" s="322" t="s">
        <v>2410</v>
      </c>
      <c r="E1852" s="323">
        <v>15.7</v>
      </c>
    </row>
    <row r="1853" spans="1:5" ht="14.25">
      <c r="A1853" s="321">
        <v>3046</v>
      </c>
      <c r="B1853" s="321">
        <v>11005</v>
      </c>
      <c r="D1853" s="322" t="s">
        <v>2411</v>
      </c>
      <c r="E1853" s="323">
        <v>14.5</v>
      </c>
    </row>
    <row r="1854" spans="1:5" ht="14.25">
      <c r="A1854" s="321">
        <v>3055</v>
      </c>
      <c r="B1854" s="321">
        <v>11049</v>
      </c>
      <c r="D1854" s="322" t="s">
        <v>2412</v>
      </c>
      <c r="E1854" s="323">
        <v>14.1</v>
      </c>
    </row>
    <row r="1855" spans="1:5" ht="14.25">
      <c r="A1855" s="321">
        <v>3048</v>
      </c>
      <c r="B1855" s="321">
        <v>11015</v>
      </c>
      <c r="D1855" s="322" t="s">
        <v>2413</v>
      </c>
      <c r="E1855" s="323">
        <v>13.3</v>
      </c>
    </row>
    <row r="1856" spans="1:5" ht="14.25">
      <c r="A1856" s="321">
        <v>3051</v>
      </c>
      <c r="B1856" s="321">
        <v>11026</v>
      </c>
      <c r="D1856" s="322" t="s">
        <v>2414</v>
      </c>
      <c r="E1856" s="323">
        <v>12.4</v>
      </c>
    </row>
    <row r="1857" spans="1:5" ht="14.25">
      <c r="A1857" s="321">
        <v>3067</v>
      </c>
      <c r="B1857" s="321">
        <v>11081</v>
      </c>
      <c r="D1857" s="322" t="s">
        <v>2415</v>
      </c>
      <c r="E1857" s="323">
        <v>12.4</v>
      </c>
    </row>
    <row r="1858" spans="1:5" ht="14.25">
      <c r="A1858" s="321">
        <v>3068</v>
      </c>
      <c r="B1858" s="321">
        <v>11088</v>
      </c>
      <c r="D1858" s="322" t="s">
        <v>2416</v>
      </c>
      <c r="E1858" s="323">
        <v>12</v>
      </c>
    </row>
    <row r="1859" spans="1:5" ht="14.25">
      <c r="A1859" s="321">
        <v>3049</v>
      </c>
      <c r="B1859" s="321">
        <v>11019</v>
      </c>
      <c r="D1859" s="322" t="s">
        <v>2417</v>
      </c>
      <c r="E1859" s="323">
        <v>11.4</v>
      </c>
    </row>
    <row r="1860" spans="1:5" ht="14.25">
      <c r="A1860" s="321">
        <v>3052</v>
      </c>
      <c r="B1860" s="321">
        <v>11039</v>
      </c>
      <c r="D1860" s="322" t="s">
        <v>2418</v>
      </c>
      <c r="E1860" s="323">
        <v>11.4</v>
      </c>
    </row>
    <row r="1861" spans="1:5" ht="14.25">
      <c r="A1861" s="321">
        <v>3065</v>
      </c>
      <c r="B1861" s="321">
        <v>11075</v>
      </c>
      <c r="D1861" s="322" t="s">
        <v>2419</v>
      </c>
      <c r="E1861" s="323">
        <v>10.8</v>
      </c>
    </row>
    <row r="1862" spans="1:5" ht="14.25">
      <c r="A1862" s="321">
        <v>3069</v>
      </c>
      <c r="B1862" s="321">
        <v>11089</v>
      </c>
      <c r="D1862" s="322" t="s">
        <v>2420</v>
      </c>
      <c r="E1862" s="323">
        <v>9.68</v>
      </c>
    </row>
    <row r="1863" spans="1:5" ht="14.25">
      <c r="A1863" s="321">
        <v>3047</v>
      </c>
      <c r="B1863" s="321">
        <v>11006</v>
      </c>
      <c r="D1863" s="322" t="s">
        <v>2421</v>
      </c>
      <c r="E1863" s="323">
        <v>8.98</v>
      </c>
    </row>
    <row r="1864" spans="1:5" ht="14.25">
      <c r="A1864" s="321">
        <v>3057</v>
      </c>
      <c r="B1864" s="321">
        <v>11053</v>
      </c>
      <c r="D1864" s="322" t="s">
        <v>2422</v>
      </c>
      <c r="E1864" s="323">
        <v>7.61</v>
      </c>
    </row>
    <row r="1865" spans="1:5" ht="14.25">
      <c r="A1865" s="321">
        <v>3054</v>
      </c>
      <c r="B1865" s="321">
        <v>11048</v>
      </c>
      <c r="D1865" s="322" t="s">
        <v>2423</v>
      </c>
      <c r="E1865" s="323">
        <v>6.26</v>
      </c>
    </row>
    <row r="1866" spans="1:5" ht="14.25">
      <c r="A1866" s="321">
        <v>3058</v>
      </c>
      <c r="B1866" s="321">
        <v>11056</v>
      </c>
      <c r="D1866" s="322" t="s">
        <v>2424</v>
      </c>
      <c r="E1866" s="323">
        <v>6.09</v>
      </c>
    </row>
    <row r="1867" spans="1:5" ht="14.25">
      <c r="A1867" s="321">
        <v>3056</v>
      </c>
      <c r="B1867" s="321">
        <v>11052</v>
      </c>
      <c r="D1867" s="322" t="s">
        <v>2425</v>
      </c>
      <c r="E1867" s="323">
        <v>5.97</v>
      </c>
    </row>
    <row r="1868" spans="1:5" ht="14.25">
      <c r="A1868" s="321">
        <v>3050</v>
      </c>
      <c r="B1868" s="321">
        <v>11025</v>
      </c>
      <c r="D1868" s="322" t="s">
        <v>2426</v>
      </c>
      <c r="E1868" s="323">
        <v>3.87</v>
      </c>
    </row>
    <row r="1869" spans="1:5" ht="14.25">
      <c r="A1869" s="321">
        <v>3064</v>
      </c>
      <c r="B1869" s="321">
        <v>11074</v>
      </c>
      <c r="D1869" s="322" t="s">
        <v>2427</v>
      </c>
      <c r="E1869" s="323">
        <v>1.1</v>
      </c>
    </row>
    <row r="1870" spans="1:5" ht="14.25">
      <c r="A1870" s="321">
        <v>3062</v>
      </c>
      <c r="B1870" s="321">
        <v>11065</v>
      </c>
      <c r="D1870" s="322" t="s">
        <v>2428</v>
      </c>
      <c r="E1870" s="323">
        <v>0.05</v>
      </c>
    </row>
    <row r="1871" spans="1:5" ht="14.25">
      <c r="A1871" s="321">
        <v>3070</v>
      </c>
      <c r="B1871" s="321">
        <v>11098</v>
      </c>
      <c r="D1871" s="322" t="s">
        <v>2429</v>
      </c>
      <c r="E1871" s="323">
        <v>0.03</v>
      </c>
    </row>
    <row r="1872" spans="1:5" ht="14.25">
      <c r="A1872" s="321">
        <v>329</v>
      </c>
      <c r="B1872" s="321">
        <v>25551</v>
      </c>
      <c r="D1872" s="322" t="s">
        <v>2430</v>
      </c>
      <c r="E1872" s="323">
        <v>18.7</v>
      </c>
    </row>
    <row r="1873" spans="1:5" ht="14.25">
      <c r="A1873" s="321">
        <v>326</v>
      </c>
      <c r="B1873" s="321">
        <v>25438</v>
      </c>
      <c r="D1873" s="322" t="s">
        <v>2431</v>
      </c>
      <c r="E1873" s="323">
        <v>12.2</v>
      </c>
    </row>
    <row r="1874" spans="1:5" ht="14.25">
      <c r="A1874" s="321">
        <v>315</v>
      </c>
      <c r="B1874" s="321">
        <v>7814</v>
      </c>
      <c r="D1874" s="322" t="s">
        <v>2432</v>
      </c>
      <c r="E1874" s="323">
        <v>11.6</v>
      </c>
    </row>
    <row r="1875" spans="1:5" ht="14.25">
      <c r="A1875" s="321">
        <v>330</v>
      </c>
      <c r="B1875" s="321">
        <v>25557</v>
      </c>
      <c r="D1875" s="322" t="s">
        <v>2433</v>
      </c>
      <c r="E1875" s="323">
        <v>10.4</v>
      </c>
    </row>
    <row r="1876" spans="1:5" ht="14.25">
      <c r="A1876" s="321">
        <v>331</v>
      </c>
      <c r="B1876" s="321">
        <v>25558</v>
      </c>
      <c r="D1876" s="322" t="s">
        <v>2434</v>
      </c>
      <c r="E1876" s="323">
        <v>10.4</v>
      </c>
    </row>
    <row r="1877" spans="1:5" ht="14.25">
      <c r="A1877" s="321">
        <v>321</v>
      </c>
      <c r="B1877" s="321">
        <v>25402</v>
      </c>
      <c r="D1877" s="322" t="s">
        <v>2435</v>
      </c>
      <c r="E1877" s="323">
        <v>9.59</v>
      </c>
    </row>
    <row r="1878" spans="1:5" ht="14.25">
      <c r="A1878" s="321">
        <v>316</v>
      </c>
      <c r="B1878" s="321">
        <v>25108</v>
      </c>
      <c r="D1878" s="322" t="s">
        <v>2436</v>
      </c>
      <c r="E1878" s="323">
        <v>9.33</v>
      </c>
    </row>
    <row r="1879" spans="1:5" ht="14.25">
      <c r="A1879" s="321">
        <v>338</v>
      </c>
      <c r="B1879" s="321">
        <v>26266</v>
      </c>
      <c r="D1879" s="322" t="s">
        <v>2437</v>
      </c>
      <c r="E1879" s="323">
        <v>8.92</v>
      </c>
    </row>
    <row r="1880" spans="1:5" ht="14.25">
      <c r="A1880" s="321">
        <v>328</v>
      </c>
      <c r="B1880" s="321">
        <v>25508</v>
      </c>
      <c r="D1880" s="322" t="s">
        <v>2438</v>
      </c>
      <c r="E1880" s="323">
        <v>8.46</v>
      </c>
    </row>
    <row r="1881" spans="1:5" ht="14.25">
      <c r="A1881" s="321">
        <v>333</v>
      </c>
      <c r="B1881" s="321">
        <v>25578</v>
      </c>
      <c r="D1881" s="322" t="s">
        <v>2439</v>
      </c>
      <c r="E1881" s="323">
        <v>8.39</v>
      </c>
    </row>
    <row r="1882" spans="1:5" ht="14.25">
      <c r="A1882" s="321">
        <v>320</v>
      </c>
      <c r="B1882" s="321">
        <v>25401</v>
      </c>
      <c r="D1882" s="322" t="s">
        <v>2440</v>
      </c>
      <c r="E1882" s="323">
        <v>8.25</v>
      </c>
    </row>
    <row r="1883" spans="1:5" ht="14.25">
      <c r="A1883" s="321">
        <v>335</v>
      </c>
      <c r="B1883" s="321">
        <v>25582</v>
      </c>
      <c r="D1883" s="322" t="s">
        <v>2441</v>
      </c>
      <c r="E1883" s="323">
        <v>8.06</v>
      </c>
    </row>
    <row r="1884" spans="1:5" ht="14.25">
      <c r="A1884" s="321">
        <v>323</v>
      </c>
      <c r="B1884" s="321">
        <v>25418</v>
      </c>
      <c r="D1884" s="322" t="s">
        <v>2442</v>
      </c>
      <c r="E1884" s="323">
        <v>7.9</v>
      </c>
    </row>
    <row r="1885" spans="1:5" ht="14.25">
      <c r="A1885" s="321">
        <v>337</v>
      </c>
      <c r="B1885" s="321">
        <v>25584</v>
      </c>
      <c r="D1885" s="322" t="s">
        <v>2443</v>
      </c>
      <c r="E1885" s="323">
        <v>7.44</v>
      </c>
    </row>
    <row r="1886" spans="1:5" ht="14.25">
      <c r="A1886" s="321">
        <v>336</v>
      </c>
      <c r="B1886" s="321">
        <v>25583</v>
      </c>
      <c r="D1886" s="322" t="s">
        <v>2444</v>
      </c>
      <c r="E1886" s="323">
        <v>6.88</v>
      </c>
    </row>
    <row r="1887" spans="1:5" ht="14.25">
      <c r="A1887" s="321">
        <v>327</v>
      </c>
      <c r="B1887" s="321">
        <v>25503</v>
      </c>
      <c r="D1887" s="322" t="s">
        <v>2445</v>
      </c>
      <c r="E1887" s="323">
        <v>6.72</v>
      </c>
    </row>
    <row r="1888" spans="1:5" ht="14.25">
      <c r="A1888" s="321">
        <v>319</v>
      </c>
      <c r="B1888" s="321">
        <v>25399</v>
      </c>
      <c r="D1888" s="322" t="s">
        <v>2446</v>
      </c>
      <c r="E1888" s="323">
        <v>6.69</v>
      </c>
    </row>
    <row r="1889" spans="1:5" ht="14.25">
      <c r="A1889" s="321">
        <v>317</v>
      </c>
      <c r="B1889" s="321">
        <v>25151</v>
      </c>
      <c r="D1889" s="322" t="s">
        <v>2447</v>
      </c>
      <c r="E1889" s="323">
        <v>6.55</v>
      </c>
    </row>
    <row r="1890" spans="1:5" ht="14.25">
      <c r="A1890" s="321">
        <v>325</v>
      </c>
      <c r="B1890" s="321">
        <v>25420</v>
      </c>
      <c r="D1890" s="322" t="s">
        <v>2448</v>
      </c>
      <c r="E1890" s="323">
        <v>6.48</v>
      </c>
    </row>
    <row r="1891" spans="1:5" ht="14.25">
      <c r="A1891" s="321">
        <v>334</v>
      </c>
      <c r="B1891" s="321">
        <v>25580</v>
      </c>
      <c r="D1891" s="322" t="s">
        <v>2449</v>
      </c>
      <c r="E1891" s="323">
        <v>6.42</v>
      </c>
    </row>
    <row r="1892" spans="1:5" ht="14.25">
      <c r="A1892" s="321">
        <v>322</v>
      </c>
      <c r="B1892" s="321">
        <v>25412</v>
      </c>
      <c r="D1892" s="322" t="s">
        <v>2450</v>
      </c>
      <c r="E1892" s="323">
        <v>6.12</v>
      </c>
    </row>
    <row r="1893" spans="1:5" ht="14.25">
      <c r="A1893" s="321">
        <v>318</v>
      </c>
      <c r="B1893" s="321">
        <v>25169</v>
      </c>
      <c r="D1893" s="322" t="s">
        <v>2451</v>
      </c>
      <c r="E1893" s="323">
        <v>5.9</v>
      </c>
    </row>
    <row r="1894" spans="1:5" ht="14.25">
      <c r="A1894" s="321">
        <v>324</v>
      </c>
      <c r="B1894" s="321">
        <v>25419</v>
      </c>
      <c r="D1894" s="322" t="s">
        <v>2452</v>
      </c>
      <c r="E1894" s="323">
        <v>4.57</v>
      </c>
    </row>
    <row r="1895" spans="1:5" ht="14.25">
      <c r="A1895" s="321">
        <v>332</v>
      </c>
      <c r="B1895" s="321">
        <v>25559</v>
      </c>
      <c r="D1895" s="322" t="s">
        <v>2453</v>
      </c>
      <c r="E1895" s="323">
        <v>3.25</v>
      </c>
    </row>
    <row r="1896" spans="1:5" ht="14.25">
      <c r="A1896" s="321">
        <v>2221</v>
      </c>
      <c r="B1896" s="321">
        <v>1029</v>
      </c>
      <c r="D1896" s="322" t="s">
        <v>2454</v>
      </c>
      <c r="E1896" s="323" t="s">
        <v>637</v>
      </c>
    </row>
    <row r="1897" spans="1:5" ht="14.25">
      <c r="A1897" s="321">
        <v>2165</v>
      </c>
      <c r="B1897" s="321">
        <v>12122</v>
      </c>
      <c r="D1897" s="322" t="s">
        <v>2455</v>
      </c>
      <c r="E1897" s="323" t="s">
        <v>678</v>
      </c>
    </row>
    <row r="1898" spans="1:5" ht="14.25">
      <c r="A1898" s="321">
        <v>2166</v>
      </c>
      <c r="B1898" s="321">
        <v>12123</v>
      </c>
      <c r="D1898" s="322" t="s">
        <v>2456</v>
      </c>
      <c r="E1898" s="323">
        <v>33.4</v>
      </c>
    </row>
    <row r="1899" spans="1:5" ht="14.25">
      <c r="A1899" s="321">
        <v>2178</v>
      </c>
      <c r="B1899" s="321">
        <v>12738</v>
      </c>
      <c r="D1899" s="322" t="s">
        <v>2457</v>
      </c>
      <c r="E1899" s="323">
        <v>33.3</v>
      </c>
    </row>
    <row r="1900" spans="1:5" ht="14.25">
      <c r="A1900" s="321">
        <v>2181</v>
      </c>
      <c r="B1900" s="321">
        <v>12742</v>
      </c>
      <c r="D1900" s="322" t="s">
        <v>2458</v>
      </c>
      <c r="E1900" s="323">
        <v>33.2</v>
      </c>
    </row>
    <row r="1901" spans="1:5" ht="14.25">
      <c r="A1901" s="321">
        <v>2192</v>
      </c>
      <c r="B1901" s="321">
        <v>12761</v>
      </c>
      <c r="D1901" s="322" t="s">
        <v>2459</v>
      </c>
      <c r="E1901" s="323">
        <v>31.4</v>
      </c>
    </row>
    <row r="1902" spans="1:5" ht="14.25">
      <c r="A1902" s="321">
        <v>2177</v>
      </c>
      <c r="B1902" s="321">
        <v>12737</v>
      </c>
      <c r="D1902" s="322" t="s">
        <v>2460</v>
      </c>
      <c r="E1902" s="323">
        <v>30.8</v>
      </c>
    </row>
    <row r="1903" spans="1:5" ht="14.25">
      <c r="A1903" s="321">
        <v>2163</v>
      </c>
      <c r="B1903" s="321">
        <v>12120</v>
      </c>
      <c r="D1903" s="322" t="s">
        <v>2461</v>
      </c>
      <c r="E1903" s="323">
        <v>30.5</v>
      </c>
    </row>
    <row r="1904" spans="1:5" ht="14.25">
      <c r="A1904" s="321">
        <v>2191</v>
      </c>
      <c r="B1904" s="321">
        <v>12760</v>
      </c>
      <c r="D1904" s="322" t="s">
        <v>2462</v>
      </c>
      <c r="E1904" s="323">
        <v>30.4</v>
      </c>
    </row>
    <row r="1905" spans="1:5" ht="14.25">
      <c r="A1905" s="321">
        <v>2160</v>
      </c>
      <c r="B1905" s="321">
        <v>12116</v>
      </c>
      <c r="D1905" s="322" t="s">
        <v>2463</v>
      </c>
      <c r="E1905" s="323">
        <v>30</v>
      </c>
    </row>
    <row r="1906" spans="1:5" ht="14.25">
      <c r="A1906" s="321">
        <v>2128</v>
      </c>
      <c r="B1906" s="321">
        <v>12815</v>
      </c>
      <c r="D1906" s="322" t="s">
        <v>2464</v>
      </c>
      <c r="E1906" s="323">
        <v>29.9</v>
      </c>
    </row>
    <row r="1907" spans="1:5" ht="14.25">
      <c r="A1907" s="321">
        <v>2167</v>
      </c>
      <c r="B1907" s="321">
        <v>12705</v>
      </c>
      <c r="D1907" s="322" t="s">
        <v>2465</v>
      </c>
      <c r="E1907" s="323">
        <v>28.4</v>
      </c>
    </row>
    <row r="1908" spans="1:5" ht="14.25">
      <c r="A1908" s="321">
        <v>2175</v>
      </c>
      <c r="B1908" s="321">
        <v>12735</v>
      </c>
      <c r="D1908" s="322" t="s">
        <v>2466</v>
      </c>
      <c r="E1908" s="323">
        <v>28.3</v>
      </c>
    </row>
    <row r="1909" spans="1:5" ht="14.25">
      <c r="A1909" s="321">
        <v>2158</v>
      </c>
      <c r="B1909" s="321">
        <v>12114</v>
      </c>
      <c r="D1909" s="322" t="s">
        <v>2467</v>
      </c>
      <c r="E1909" s="323">
        <v>27.9</v>
      </c>
    </row>
    <row r="1910" spans="1:5" ht="14.25">
      <c r="A1910" s="321">
        <v>2193</v>
      </c>
      <c r="B1910" s="321">
        <v>12762</v>
      </c>
      <c r="D1910" s="322" t="s">
        <v>2468</v>
      </c>
      <c r="E1910" s="323">
        <v>27.9</v>
      </c>
    </row>
    <row r="1911" spans="1:5" ht="14.25">
      <c r="A1911" s="321">
        <v>2161</v>
      </c>
      <c r="B1911" s="321">
        <v>12118</v>
      </c>
      <c r="D1911" s="322" t="s">
        <v>2469</v>
      </c>
      <c r="E1911" s="323">
        <v>27.5</v>
      </c>
    </row>
    <row r="1912" spans="1:5" ht="14.25">
      <c r="A1912" s="321">
        <v>2153</v>
      </c>
      <c r="B1912" s="321">
        <v>12100</v>
      </c>
      <c r="D1912" s="322" t="s">
        <v>2470</v>
      </c>
      <c r="E1912" s="323">
        <v>27.4</v>
      </c>
    </row>
    <row r="1913" spans="1:5" ht="14.25">
      <c r="A1913" s="321">
        <v>2159</v>
      </c>
      <c r="B1913" s="321">
        <v>12115</v>
      </c>
      <c r="D1913" s="322" t="s">
        <v>2471</v>
      </c>
      <c r="E1913" s="323">
        <v>27.3</v>
      </c>
    </row>
    <row r="1914" spans="1:5" ht="14.25">
      <c r="A1914" s="321">
        <v>2155</v>
      </c>
      <c r="B1914" s="321">
        <v>12110</v>
      </c>
      <c r="D1914" s="322" t="s">
        <v>2472</v>
      </c>
      <c r="E1914" s="323">
        <v>26.7</v>
      </c>
    </row>
    <row r="1915" spans="1:5" ht="14.25">
      <c r="A1915" s="321">
        <v>2157</v>
      </c>
      <c r="B1915" s="321">
        <v>12113</v>
      </c>
      <c r="D1915" s="322" t="s">
        <v>2473</v>
      </c>
      <c r="E1915" s="323">
        <v>26.7</v>
      </c>
    </row>
    <row r="1916" spans="1:5" ht="14.25">
      <c r="A1916" s="321">
        <v>2156</v>
      </c>
      <c r="B1916" s="321">
        <v>12112</v>
      </c>
      <c r="D1916" s="322" t="s">
        <v>2474</v>
      </c>
      <c r="E1916" s="323">
        <v>26.6</v>
      </c>
    </row>
    <row r="1917" spans="1:5" ht="14.25">
      <c r="A1917" s="321">
        <v>2152</v>
      </c>
      <c r="B1917" s="321">
        <v>12528</v>
      </c>
      <c r="D1917" s="322" t="s">
        <v>2475</v>
      </c>
      <c r="E1917" s="323">
        <v>26.5</v>
      </c>
    </row>
    <row r="1918" spans="1:5" ht="14.25">
      <c r="A1918" s="321">
        <v>2170</v>
      </c>
      <c r="B1918" s="321">
        <v>12722</v>
      </c>
      <c r="D1918" s="322" t="s">
        <v>2476</v>
      </c>
      <c r="E1918" s="323">
        <v>26.1</v>
      </c>
    </row>
    <row r="1919" spans="1:5" ht="14.25">
      <c r="A1919" s="321">
        <v>2194</v>
      </c>
      <c r="B1919" s="321">
        <v>12763</v>
      </c>
      <c r="D1919" s="322" t="s">
        <v>2477</v>
      </c>
      <c r="E1919" s="323">
        <v>26.1</v>
      </c>
    </row>
    <row r="1920" spans="1:5" ht="14.25">
      <c r="A1920" s="321">
        <v>2154</v>
      </c>
      <c r="B1920" s="321">
        <v>12105</v>
      </c>
      <c r="D1920" s="322" t="s">
        <v>2478</v>
      </c>
      <c r="E1920" s="323">
        <v>26</v>
      </c>
    </row>
    <row r="1921" spans="1:5" ht="14.25">
      <c r="A1921" s="321">
        <v>2172</v>
      </c>
      <c r="B1921" s="321">
        <v>12725</v>
      </c>
      <c r="D1921" s="322" t="s">
        <v>2479</v>
      </c>
      <c r="E1921" s="323">
        <v>25.4</v>
      </c>
    </row>
    <row r="1922" spans="1:5" ht="14.25">
      <c r="A1922" s="321">
        <v>2095</v>
      </c>
      <c r="B1922" s="321">
        <v>12013</v>
      </c>
      <c r="D1922" s="322" t="s">
        <v>2480</v>
      </c>
      <c r="E1922" s="323">
        <v>25.2</v>
      </c>
    </row>
    <row r="1923" spans="1:5" ht="14.25">
      <c r="A1923" s="321">
        <v>2164</v>
      </c>
      <c r="B1923" s="321">
        <v>12121</v>
      </c>
      <c r="D1923" s="322" t="s">
        <v>2481</v>
      </c>
      <c r="E1923" s="323">
        <v>25.1</v>
      </c>
    </row>
    <row r="1924" spans="1:5" ht="14.25">
      <c r="A1924" s="321">
        <v>2168</v>
      </c>
      <c r="B1924" s="321">
        <v>12716</v>
      </c>
      <c r="D1924" s="322" t="s">
        <v>2482</v>
      </c>
      <c r="E1924" s="323">
        <v>25.1</v>
      </c>
    </row>
    <row r="1925" spans="1:5" ht="14.25">
      <c r="A1925" s="321">
        <v>2174</v>
      </c>
      <c r="B1925" s="321">
        <v>12729</v>
      </c>
      <c r="D1925" s="322" t="s">
        <v>2483</v>
      </c>
      <c r="E1925" s="323">
        <v>25</v>
      </c>
    </row>
    <row r="1926" spans="1:5" ht="14.25">
      <c r="A1926" s="321">
        <v>2180</v>
      </c>
      <c r="B1926" s="321">
        <v>12741</v>
      </c>
      <c r="D1926" s="322" t="s">
        <v>2484</v>
      </c>
      <c r="E1926" s="323">
        <v>25</v>
      </c>
    </row>
    <row r="1927" spans="1:5" ht="14.25">
      <c r="A1927" s="321">
        <v>2190</v>
      </c>
      <c r="B1927" s="321">
        <v>12759</v>
      </c>
      <c r="D1927" s="322" t="s">
        <v>2485</v>
      </c>
      <c r="E1927" s="323">
        <v>25</v>
      </c>
    </row>
    <row r="1928" spans="1:5" ht="14.25">
      <c r="A1928" s="321">
        <v>2171</v>
      </c>
      <c r="B1928" s="321">
        <v>12723</v>
      </c>
      <c r="D1928" s="322" t="s">
        <v>2486</v>
      </c>
      <c r="E1928" s="323">
        <v>24.8</v>
      </c>
    </row>
    <row r="1929" spans="1:5" ht="14.25">
      <c r="A1929" s="321">
        <v>2179</v>
      </c>
      <c r="B1929" s="321">
        <v>12740</v>
      </c>
      <c r="D1929" s="322" t="s">
        <v>2487</v>
      </c>
      <c r="E1929" s="323">
        <v>24.4</v>
      </c>
    </row>
    <row r="1930" spans="1:5" ht="14.25">
      <c r="A1930" s="321">
        <v>2108</v>
      </c>
      <c r="B1930" s="321">
        <v>12037</v>
      </c>
      <c r="D1930" s="322" t="s">
        <v>2488</v>
      </c>
      <c r="E1930" s="323">
        <v>24.1</v>
      </c>
    </row>
    <row r="1931" spans="1:5" ht="14.25">
      <c r="A1931" s="321">
        <v>2162</v>
      </c>
      <c r="B1931" s="321">
        <v>12119</v>
      </c>
      <c r="D1931" s="322" t="s">
        <v>2489</v>
      </c>
      <c r="E1931" s="323">
        <v>23.8</v>
      </c>
    </row>
    <row r="1932" spans="1:5" ht="14.25">
      <c r="A1932" s="321">
        <v>2173</v>
      </c>
      <c r="B1932" s="321">
        <v>12726</v>
      </c>
      <c r="D1932" s="322" t="s">
        <v>2490</v>
      </c>
      <c r="E1932" s="323">
        <v>23.6</v>
      </c>
    </row>
    <row r="1933" spans="1:5" ht="14.25">
      <c r="A1933" s="321">
        <v>2183</v>
      </c>
      <c r="B1933" s="321">
        <v>12747</v>
      </c>
      <c r="D1933" s="322" t="s">
        <v>2491</v>
      </c>
      <c r="E1933" s="323">
        <v>23.6</v>
      </c>
    </row>
    <row r="1934" spans="1:5" ht="14.25">
      <c r="A1934" s="321">
        <v>2195</v>
      </c>
      <c r="B1934" s="321">
        <v>12827</v>
      </c>
      <c r="D1934" s="322" t="s">
        <v>2492</v>
      </c>
      <c r="E1934" s="323">
        <v>23.4</v>
      </c>
    </row>
    <row r="1935" spans="1:5" ht="14.25">
      <c r="A1935" s="321">
        <v>2132</v>
      </c>
      <c r="B1935" s="321">
        <v>12831</v>
      </c>
      <c r="D1935" s="322" t="s">
        <v>2493</v>
      </c>
      <c r="E1935" s="323">
        <v>23.3</v>
      </c>
    </row>
    <row r="1936" spans="1:5" ht="14.25">
      <c r="A1936" s="321">
        <v>2185</v>
      </c>
      <c r="B1936" s="321">
        <v>12749</v>
      </c>
      <c r="D1936" s="322" t="s">
        <v>2494</v>
      </c>
      <c r="E1936" s="323">
        <v>22.9</v>
      </c>
    </row>
    <row r="1937" spans="1:5" ht="14.25">
      <c r="A1937" s="321">
        <v>2176</v>
      </c>
      <c r="B1937" s="321">
        <v>12736</v>
      </c>
      <c r="D1937" s="322" t="s">
        <v>2495</v>
      </c>
      <c r="E1937" s="323">
        <v>22.8</v>
      </c>
    </row>
    <row r="1938" spans="1:5" ht="14.25">
      <c r="A1938" s="321">
        <v>2133</v>
      </c>
      <c r="B1938" s="321">
        <v>12832</v>
      </c>
      <c r="D1938" s="322" t="s">
        <v>2496</v>
      </c>
      <c r="E1938" s="323">
        <v>22.7</v>
      </c>
    </row>
    <row r="1939" spans="1:5" ht="14.25">
      <c r="A1939" s="321">
        <v>2182</v>
      </c>
      <c r="B1939" s="321">
        <v>12743</v>
      </c>
      <c r="D1939" s="322" t="s">
        <v>2497</v>
      </c>
      <c r="E1939" s="323">
        <v>22.4</v>
      </c>
    </row>
    <row r="1940" spans="1:5" ht="14.25">
      <c r="A1940" s="321">
        <v>2184</v>
      </c>
      <c r="B1940" s="321">
        <v>12748</v>
      </c>
      <c r="D1940" s="322" t="s">
        <v>2498</v>
      </c>
      <c r="E1940" s="323">
        <v>22.3</v>
      </c>
    </row>
    <row r="1941" spans="1:5" ht="14.25">
      <c r="A1941" s="321">
        <v>2092</v>
      </c>
      <c r="B1941" s="321">
        <v>12009</v>
      </c>
      <c r="D1941" s="322" t="s">
        <v>2499</v>
      </c>
      <c r="E1941" s="323">
        <v>22.2</v>
      </c>
    </row>
    <row r="1942" spans="1:5" ht="14.25">
      <c r="A1942" s="321">
        <v>2112</v>
      </c>
      <c r="B1942" s="321">
        <v>12042</v>
      </c>
      <c r="D1942" s="322" t="s">
        <v>2500</v>
      </c>
      <c r="E1942" s="323">
        <v>22.2</v>
      </c>
    </row>
    <row r="1943" spans="1:5" ht="14.25">
      <c r="A1943" s="321">
        <v>2126</v>
      </c>
      <c r="B1943" s="321">
        <v>12813</v>
      </c>
      <c r="D1943" s="322" t="s">
        <v>2501</v>
      </c>
      <c r="E1943" s="323">
        <v>22.1</v>
      </c>
    </row>
    <row r="1944" spans="1:5" ht="14.25">
      <c r="A1944" s="321">
        <v>2144</v>
      </c>
      <c r="B1944" s="321">
        <v>12519</v>
      </c>
      <c r="D1944" s="322" t="s">
        <v>2502</v>
      </c>
      <c r="E1944" s="323">
        <v>22.1</v>
      </c>
    </row>
    <row r="1945" spans="1:5" ht="14.25">
      <c r="A1945" s="321">
        <v>2150</v>
      </c>
      <c r="B1945" s="321">
        <v>12526</v>
      </c>
      <c r="D1945" s="322" t="s">
        <v>2503</v>
      </c>
      <c r="E1945" s="323">
        <v>22.1</v>
      </c>
    </row>
    <row r="1946" spans="1:5" ht="14.25">
      <c r="A1946" s="321">
        <v>2094</v>
      </c>
      <c r="B1946" s="321">
        <v>12012</v>
      </c>
      <c r="D1946" s="322" t="s">
        <v>2504</v>
      </c>
      <c r="E1946" s="323">
        <v>22</v>
      </c>
    </row>
    <row r="1947" spans="1:5" ht="14.25">
      <c r="A1947" s="321">
        <v>2146</v>
      </c>
      <c r="B1947" s="321">
        <v>12521</v>
      </c>
      <c r="D1947" s="322" t="s">
        <v>2505</v>
      </c>
      <c r="E1947" s="323">
        <v>22</v>
      </c>
    </row>
    <row r="1948" spans="1:5" ht="14.25">
      <c r="A1948" s="321">
        <v>2187</v>
      </c>
      <c r="B1948" s="321">
        <v>12752</v>
      </c>
      <c r="D1948" s="322" t="s">
        <v>2506</v>
      </c>
      <c r="E1948" s="323">
        <v>22</v>
      </c>
    </row>
    <row r="1949" spans="1:5" ht="14.25">
      <c r="A1949" s="321">
        <v>2134</v>
      </c>
      <c r="B1949" s="321">
        <v>12833</v>
      </c>
      <c r="D1949" s="322" t="s">
        <v>2507</v>
      </c>
      <c r="E1949" s="323">
        <v>21.9</v>
      </c>
    </row>
    <row r="1950" spans="1:5" ht="14.25">
      <c r="A1950" s="321">
        <v>2101</v>
      </c>
      <c r="B1950" s="321">
        <v>12029</v>
      </c>
      <c r="D1950" s="322" t="s">
        <v>2508</v>
      </c>
      <c r="E1950" s="323">
        <v>21.8</v>
      </c>
    </row>
    <row r="1951" spans="1:5" ht="14.25">
      <c r="A1951" s="321">
        <v>2186</v>
      </c>
      <c r="B1951" s="321">
        <v>12751</v>
      </c>
      <c r="D1951" s="322" t="s">
        <v>2509</v>
      </c>
      <c r="E1951" s="323">
        <v>21.8</v>
      </c>
    </row>
    <row r="1952" spans="1:5" ht="14.25">
      <c r="A1952" s="321">
        <v>2188</v>
      </c>
      <c r="B1952" s="321">
        <v>12755</v>
      </c>
      <c r="D1952" s="322" t="s">
        <v>2510</v>
      </c>
      <c r="E1952" s="323">
        <v>21.8</v>
      </c>
    </row>
    <row r="1953" spans="1:5" ht="14.25">
      <c r="A1953" s="321">
        <v>2138</v>
      </c>
      <c r="B1953" s="321">
        <v>12842</v>
      </c>
      <c r="D1953" s="322" t="s">
        <v>2511</v>
      </c>
      <c r="E1953" s="323">
        <v>21.7</v>
      </c>
    </row>
    <row r="1954" spans="1:5" ht="14.25">
      <c r="A1954" s="321">
        <v>2098</v>
      </c>
      <c r="B1954" s="321">
        <v>12022</v>
      </c>
      <c r="D1954" s="322" t="s">
        <v>2512</v>
      </c>
      <c r="E1954" s="323">
        <v>21.6</v>
      </c>
    </row>
    <row r="1955" spans="1:5" ht="14.25">
      <c r="A1955" s="321">
        <v>2107</v>
      </c>
      <c r="B1955" s="321">
        <v>12036</v>
      </c>
      <c r="D1955" s="322" t="s">
        <v>2513</v>
      </c>
      <c r="E1955" s="323">
        <v>21.5</v>
      </c>
    </row>
    <row r="1956" spans="1:5" ht="14.25">
      <c r="A1956" s="321">
        <v>2087</v>
      </c>
      <c r="B1956" s="321">
        <v>12999</v>
      </c>
      <c r="D1956" s="322" t="s">
        <v>2514</v>
      </c>
      <c r="E1956" s="323">
        <v>21.3</v>
      </c>
    </row>
    <row r="1957" spans="1:5" ht="14.25">
      <c r="A1957" s="321">
        <v>2169</v>
      </c>
      <c r="B1957" s="321">
        <v>12720</v>
      </c>
      <c r="D1957" s="322" t="s">
        <v>2515</v>
      </c>
      <c r="E1957" s="323">
        <v>21.3</v>
      </c>
    </row>
    <row r="1958" spans="1:5" ht="14.25">
      <c r="A1958" s="321">
        <v>2106</v>
      </c>
      <c r="B1958" s="321">
        <v>12035</v>
      </c>
      <c r="D1958" s="322" t="s">
        <v>2516</v>
      </c>
      <c r="E1958" s="323">
        <v>21.2</v>
      </c>
    </row>
    <row r="1959" spans="1:5" ht="14.25">
      <c r="A1959" s="321">
        <v>2124</v>
      </c>
      <c r="B1959" s="321">
        <v>12810</v>
      </c>
      <c r="D1959" s="322" t="s">
        <v>2517</v>
      </c>
      <c r="E1959" s="323">
        <v>21.1</v>
      </c>
    </row>
    <row r="1960" spans="1:5" ht="14.25">
      <c r="A1960" s="321">
        <v>2189</v>
      </c>
      <c r="B1960" s="321">
        <v>12758</v>
      </c>
      <c r="D1960" s="322" t="s">
        <v>2518</v>
      </c>
      <c r="E1960" s="323">
        <v>21.1</v>
      </c>
    </row>
    <row r="1961" spans="1:5" ht="14.25">
      <c r="A1961" s="321">
        <v>2097</v>
      </c>
      <c r="B1961" s="321">
        <v>12021</v>
      </c>
      <c r="D1961" s="322" t="s">
        <v>2519</v>
      </c>
      <c r="E1961" s="323">
        <v>21</v>
      </c>
    </row>
    <row r="1962" spans="1:5" ht="14.25">
      <c r="A1962" s="321">
        <v>2099</v>
      </c>
      <c r="B1962" s="321">
        <v>12025</v>
      </c>
      <c r="D1962" s="322" t="s">
        <v>2520</v>
      </c>
      <c r="E1962" s="323">
        <v>21</v>
      </c>
    </row>
    <row r="1963" spans="1:5" ht="14.25">
      <c r="A1963" s="321">
        <v>2102</v>
      </c>
      <c r="B1963" s="321">
        <v>12030</v>
      </c>
      <c r="D1963" s="322" t="s">
        <v>2521</v>
      </c>
      <c r="E1963" s="323">
        <v>20.8</v>
      </c>
    </row>
    <row r="1964" spans="1:5" ht="14.25">
      <c r="A1964" s="321">
        <v>2110</v>
      </c>
      <c r="B1964" s="321">
        <v>12039</v>
      </c>
      <c r="D1964" s="322" t="s">
        <v>2522</v>
      </c>
      <c r="E1964" s="323">
        <v>20.7</v>
      </c>
    </row>
    <row r="1965" spans="1:5" ht="14.25">
      <c r="A1965" s="321">
        <v>2119</v>
      </c>
      <c r="B1965" s="321">
        <v>12064</v>
      </c>
      <c r="D1965" s="322" t="s">
        <v>2523</v>
      </c>
      <c r="E1965" s="323">
        <v>20.5</v>
      </c>
    </row>
    <row r="1966" spans="1:5" ht="14.25">
      <c r="A1966" s="321">
        <v>2090</v>
      </c>
      <c r="B1966" s="321">
        <v>12006</v>
      </c>
      <c r="D1966" s="322" t="s">
        <v>2524</v>
      </c>
      <c r="E1966" s="323">
        <v>20.3</v>
      </c>
    </row>
    <row r="1967" spans="1:5" ht="14.25">
      <c r="A1967" s="321">
        <v>2120</v>
      </c>
      <c r="B1967" s="321">
        <v>12801</v>
      </c>
      <c r="D1967" s="322" t="s">
        <v>2525</v>
      </c>
      <c r="E1967" s="323">
        <v>20.3</v>
      </c>
    </row>
    <row r="1968" spans="1:5" ht="14.25">
      <c r="A1968" s="321">
        <v>2136</v>
      </c>
      <c r="B1968" s="321">
        <v>12836</v>
      </c>
      <c r="D1968" s="322" t="s">
        <v>2526</v>
      </c>
      <c r="E1968" s="323">
        <v>20.3</v>
      </c>
    </row>
    <row r="1969" spans="1:5" ht="14.25">
      <c r="A1969" s="321">
        <v>2105</v>
      </c>
      <c r="B1969" s="321">
        <v>12034</v>
      </c>
      <c r="D1969" s="322" t="s">
        <v>2527</v>
      </c>
      <c r="E1969" s="323">
        <v>20.2</v>
      </c>
    </row>
    <row r="1970" spans="1:5" ht="14.25">
      <c r="A1970" s="321">
        <v>2131</v>
      </c>
      <c r="B1970" s="321">
        <v>12830</v>
      </c>
      <c r="D1970" s="322" t="s">
        <v>2528</v>
      </c>
      <c r="E1970" s="323">
        <v>20.1</v>
      </c>
    </row>
    <row r="1971" spans="1:5" ht="14.25">
      <c r="A1971" s="321">
        <v>2122</v>
      </c>
      <c r="B1971" s="321">
        <v>12803</v>
      </c>
      <c r="D1971" s="322" t="s">
        <v>2529</v>
      </c>
      <c r="E1971" s="323">
        <v>20</v>
      </c>
    </row>
    <row r="1972" spans="1:5" ht="14.25">
      <c r="A1972" s="321">
        <v>2148</v>
      </c>
      <c r="B1972" s="321">
        <v>12523</v>
      </c>
      <c r="D1972" s="322" t="s">
        <v>2530</v>
      </c>
      <c r="E1972" s="323">
        <v>20</v>
      </c>
    </row>
    <row r="1973" spans="1:5" ht="14.25">
      <c r="A1973" s="321">
        <v>2113</v>
      </c>
      <c r="B1973" s="321">
        <v>12045</v>
      </c>
      <c r="D1973" s="322" t="s">
        <v>2531</v>
      </c>
      <c r="E1973" s="323">
        <v>19.9</v>
      </c>
    </row>
    <row r="1974" spans="1:5" ht="14.25">
      <c r="A1974" s="321">
        <v>2114</v>
      </c>
      <c r="B1974" s="321">
        <v>12047</v>
      </c>
      <c r="D1974" s="322" t="s">
        <v>2532</v>
      </c>
      <c r="E1974" s="323">
        <v>19.9</v>
      </c>
    </row>
    <row r="1975" spans="1:5" ht="14.25">
      <c r="A1975" s="321">
        <v>2145</v>
      </c>
      <c r="B1975" s="321">
        <v>12520</v>
      </c>
      <c r="D1975" s="322" t="s">
        <v>2533</v>
      </c>
      <c r="E1975" s="323">
        <v>19.5</v>
      </c>
    </row>
    <row r="1976" spans="1:5" ht="14.25">
      <c r="A1976" s="321">
        <v>2147</v>
      </c>
      <c r="B1976" s="321">
        <v>12522</v>
      </c>
      <c r="D1976" s="322" t="s">
        <v>2534</v>
      </c>
      <c r="E1976" s="323">
        <v>19.5</v>
      </c>
    </row>
    <row r="1977" spans="1:5" ht="14.25">
      <c r="A1977" s="321">
        <v>2121</v>
      </c>
      <c r="B1977" s="321">
        <v>12802</v>
      </c>
      <c r="D1977" s="322" t="s">
        <v>2535</v>
      </c>
      <c r="E1977" s="323">
        <v>19.4</v>
      </c>
    </row>
    <row r="1978" spans="1:5" ht="14.25">
      <c r="A1978" s="321">
        <v>2129</v>
      </c>
      <c r="B1978" s="321">
        <v>12820</v>
      </c>
      <c r="D1978" s="322" t="s">
        <v>2536</v>
      </c>
      <c r="E1978" s="323">
        <v>19.4</v>
      </c>
    </row>
    <row r="1979" spans="1:5" ht="14.25">
      <c r="A1979" s="321">
        <v>2135</v>
      </c>
      <c r="B1979" s="321">
        <v>12834</v>
      </c>
      <c r="D1979" s="322" t="s">
        <v>2537</v>
      </c>
      <c r="E1979" s="323">
        <v>19.3</v>
      </c>
    </row>
    <row r="1980" spans="1:5" ht="14.25">
      <c r="A1980" s="321">
        <v>2123</v>
      </c>
      <c r="B1980" s="321">
        <v>12807</v>
      </c>
      <c r="D1980" s="322" t="s">
        <v>2538</v>
      </c>
      <c r="E1980" s="323">
        <v>19.2</v>
      </c>
    </row>
    <row r="1981" spans="1:5" ht="14.25">
      <c r="A1981" s="321">
        <v>2088</v>
      </c>
      <c r="B1981" s="321">
        <v>12001</v>
      </c>
      <c r="D1981" s="322" t="s">
        <v>2539</v>
      </c>
      <c r="E1981" s="323">
        <v>19.1</v>
      </c>
    </row>
    <row r="1982" spans="1:5" ht="14.25">
      <c r="A1982" s="321">
        <v>2143</v>
      </c>
      <c r="B1982" s="321">
        <v>12500</v>
      </c>
      <c r="D1982" s="322" t="s">
        <v>2540</v>
      </c>
      <c r="E1982" s="323">
        <v>19.1</v>
      </c>
    </row>
    <row r="1983" spans="1:5" ht="14.25">
      <c r="A1983" s="321">
        <v>2127</v>
      </c>
      <c r="B1983" s="321">
        <v>12814</v>
      </c>
      <c r="D1983" s="322" t="s">
        <v>2541</v>
      </c>
      <c r="E1983" s="323">
        <v>19</v>
      </c>
    </row>
    <row r="1984" spans="1:5" ht="14.25">
      <c r="A1984" s="321">
        <v>2139</v>
      </c>
      <c r="B1984" s="321">
        <v>12845</v>
      </c>
      <c r="D1984" s="322" t="s">
        <v>2542</v>
      </c>
      <c r="E1984" s="323">
        <v>18.9</v>
      </c>
    </row>
    <row r="1985" spans="1:5" ht="14.25">
      <c r="A1985" s="321">
        <v>2142</v>
      </c>
      <c r="B1985" s="321">
        <v>12848</v>
      </c>
      <c r="D1985" s="322" t="s">
        <v>2543</v>
      </c>
      <c r="E1985" s="323">
        <v>18.9</v>
      </c>
    </row>
    <row r="1986" spans="1:5" ht="14.25">
      <c r="A1986" s="321">
        <v>2149</v>
      </c>
      <c r="B1986" s="321">
        <v>12524</v>
      </c>
      <c r="D1986" s="322" t="s">
        <v>2544</v>
      </c>
      <c r="E1986" s="323">
        <v>18.6</v>
      </c>
    </row>
    <row r="1987" spans="1:5" ht="14.25">
      <c r="A1987" s="321">
        <v>2117</v>
      </c>
      <c r="B1987" s="321">
        <v>12051</v>
      </c>
      <c r="D1987" s="322" t="s">
        <v>2545</v>
      </c>
      <c r="E1987" s="323">
        <v>18.5</v>
      </c>
    </row>
    <row r="1988" spans="1:5" ht="14.25">
      <c r="A1988" s="321">
        <v>2137</v>
      </c>
      <c r="B1988" s="321">
        <v>12839</v>
      </c>
      <c r="D1988" s="322" t="s">
        <v>2546</v>
      </c>
      <c r="E1988" s="323">
        <v>18.5</v>
      </c>
    </row>
    <row r="1989" spans="1:5" ht="14.25">
      <c r="A1989" s="321">
        <v>2093</v>
      </c>
      <c r="B1989" s="321">
        <v>12010</v>
      </c>
      <c r="D1989" s="322" t="s">
        <v>2547</v>
      </c>
      <c r="E1989" s="323">
        <v>18.4</v>
      </c>
    </row>
    <row r="1990" spans="1:5" ht="14.25">
      <c r="A1990" s="321">
        <v>2125</v>
      </c>
      <c r="B1990" s="321">
        <v>12812</v>
      </c>
      <c r="D1990" s="322" t="s">
        <v>2548</v>
      </c>
      <c r="E1990" s="323">
        <v>18.4</v>
      </c>
    </row>
    <row r="1991" spans="1:5" ht="14.25">
      <c r="A1991" s="321">
        <v>2103</v>
      </c>
      <c r="B1991" s="321">
        <v>12031</v>
      </c>
      <c r="D1991" s="322" t="s">
        <v>2549</v>
      </c>
      <c r="E1991" s="323">
        <v>18.1</v>
      </c>
    </row>
    <row r="1992" spans="1:5" ht="14.25">
      <c r="A1992" s="321">
        <v>2140</v>
      </c>
      <c r="B1992" s="321">
        <v>12846</v>
      </c>
      <c r="D1992" s="322" t="s">
        <v>2550</v>
      </c>
      <c r="E1992" s="323">
        <v>18.1</v>
      </c>
    </row>
    <row r="1993" spans="1:5" ht="14.25">
      <c r="A1993" s="321">
        <v>2116</v>
      </c>
      <c r="B1993" s="321">
        <v>12050</v>
      </c>
      <c r="D1993" s="322" t="s">
        <v>2551</v>
      </c>
      <c r="E1993" s="323">
        <v>17.8</v>
      </c>
    </row>
    <row r="1994" spans="1:5" ht="14.25">
      <c r="A1994" s="321">
        <v>2141</v>
      </c>
      <c r="B1994" s="321">
        <v>12847</v>
      </c>
      <c r="D1994" s="322" t="s">
        <v>2552</v>
      </c>
      <c r="E1994" s="323">
        <v>17.5</v>
      </c>
    </row>
    <row r="1995" spans="1:5" ht="14.25">
      <c r="A1995" s="321">
        <v>2109</v>
      </c>
      <c r="B1995" s="321">
        <v>12038</v>
      </c>
      <c r="D1995" s="322" t="s">
        <v>2553</v>
      </c>
      <c r="E1995" s="323">
        <v>17.4</v>
      </c>
    </row>
    <row r="1996" spans="1:5" ht="14.25">
      <c r="A1996" s="321">
        <v>2206</v>
      </c>
      <c r="B1996" s="321">
        <v>12063</v>
      </c>
      <c r="D1996" s="322" t="s">
        <v>2554</v>
      </c>
      <c r="E1996" s="323">
        <v>17.3</v>
      </c>
    </row>
    <row r="1997" spans="1:5" ht="14.25">
      <c r="A1997" s="321">
        <v>2091</v>
      </c>
      <c r="B1997" s="321">
        <v>12008</v>
      </c>
      <c r="D1997" s="322" t="s">
        <v>2555</v>
      </c>
      <c r="E1997" s="323">
        <v>17.2</v>
      </c>
    </row>
    <row r="1998" spans="1:5" ht="14.25">
      <c r="A1998" s="321">
        <v>2089</v>
      </c>
      <c r="B1998" s="321">
        <v>12003</v>
      </c>
      <c r="D1998" s="322" t="s">
        <v>2556</v>
      </c>
      <c r="E1998" s="323">
        <v>17.1</v>
      </c>
    </row>
    <row r="1999" spans="1:5" ht="14.25">
      <c r="A1999" s="321">
        <v>2100</v>
      </c>
      <c r="B1999" s="321">
        <v>12028</v>
      </c>
      <c r="D1999" s="322" t="s">
        <v>2557</v>
      </c>
      <c r="E1999" s="323">
        <v>17</v>
      </c>
    </row>
    <row r="2000" spans="1:5" ht="14.25">
      <c r="A2000" s="321">
        <v>2151</v>
      </c>
      <c r="B2000" s="321">
        <v>12527</v>
      </c>
      <c r="D2000" s="322" t="s">
        <v>2558</v>
      </c>
      <c r="E2000" s="323">
        <v>17</v>
      </c>
    </row>
    <row r="2001" spans="1:5" ht="14.25">
      <c r="A2001" s="321">
        <v>2096</v>
      </c>
      <c r="B2001" s="321">
        <v>12020</v>
      </c>
      <c r="D2001" s="322" t="s">
        <v>2559</v>
      </c>
      <c r="E2001" s="323">
        <v>16.9</v>
      </c>
    </row>
    <row r="2002" spans="1:5" ht="14.25">
      <c r="A2002" s="321">
        <v>2130</v>
      </c>
      <c r="B2002" s="321">
        <v>12824</v>
      </c>
      <c r="D2002" s="322" t="s">
        <v>2560</v>
      </c>
      <c r="E2002" s="323">
        <v>16.5</v>
      </c>
    </row>
    <row r="2003" spans="1:5" ht="14.25">
      <c r="A2003" s="321">
        <v>2111</v>
      </c>
      <c r="B2003" s="321">
        <v>12040</v>
      </c>
      <c r="D2003" s="322" t="s">
        <v>2561</v>
      </c>
      <c r="E2003" s="323">
        <v>16.4</v>
      </c>
    </row>
    <row r="2004" spans="1:5" ht="14.25">
      <c r="A2004" s="321">
        <v>2217</v>
      </c>
      <c r="B2004" s="321">
        <v>19590</v>
      </c>
      <c r="D2004" s="322" t="s">
        <v>2562</v>
      </c>
      <c r="E2004" s="323">
        <v>16.1</v>
      </c>
    </row>
    <row r="2005" spans="1:5" ht="14.25">
      <c r="A2005" s="321">
        <v>2204</v>
      </c>
      <c r="B2005" s="321">
        <v>12060</v>
      </c>
      <c r="D2005" s="322" t="s">
        <v>2563</v>
      </c>
      <c r="E2005" s="323">
        <v>16</v>
      </c>
    </row>
    <row r="2006" spans="1:5" ht="14.25">
      <c r="A2006" s="321">
        <v>2210</v>
      </c>
      <c r="B2006" s="321">
        <v>12800</v>
      </c>
      <c r="D2006" s="322" t="s">
        <v>2564</v>
      </c>
      <c r="E2006" s="323">
        <v>15.8</v>
      </c>
    </row>
    <row r="2007" spans="1:5" ht="14.25">
      <c r="A2007" s="321">
        <v>2115</v>
      </c>
      <c r="B2007" s="321">
        <v>12049</v>
      </c>
      <c r="D2007" s="322" t="s">
        <v>2565</v>
      </c>
      <c r="E2007" s="323">
        <v>14.8</v>
      </c>
    </row>
    <row r="2008" spans="1:5" ht="14.25">
      <c r="A2008" s="321">
        <v>2207</v>
      </c>
      <c r="B2008" s="321">
        <v>12066</v>
      </c>
      <c r="D2008" s="322" t="s">
        <v>2566</v>
      </c>
      <c r="E2008" s="323">
        <v>14.8</v>
      </c>
    </row>
    <row r="2009" spans="1:5" ht="14.25">
      <c r="A2009" s="321">
        <v>2205</v>
      </c>
      <c r="B2009" s="321">
        <v>12061</v>
      </c>
      <c r="D2009" s="322" t="s">
        <v>2567</v>
      </c>
      <c r="E2009" s="323">
        <v>14.5</v>
      </c>
    </row>
    <row r="2010" spans="1:5" ht="14.25">
      <c r="A2010" s="321">
        <v>2220</v>
      </c>
      <c r="B2010" s="321">
        <v>1028</v>
      </c>
      <c r="D2010" s="322" t="s">
        <v>2568</v>
      </c>
      <c r="E2010" s="323">
        <v>14.5</v>
      </c>
    </row>
    <row r="2011" spans="1:5" ht="14.25">
      <c r="A2011" s="321">
        <v>2212</v>
      </c>
      <c r="B2011" s="321">
        <v>12805</v>
      </c>
      <c r="D2011" s="322" t="s">
        <v>2569</v>
      </c>
      <c r="E2011" s="323">
        <v>14.3</v>
      </c>
    </row>
    <row r="2012" spans="1:5" ht="14.25">
      <c r="A2012" s="321">
        <v>2218</v>
      </c>
      <c r="B2012" s="321">
        <v>19591</v>
      </c>
      <c r="D2012" s="322" t="s">
        <v>2570</v>
      </c>
      <c r="E2012" s="323">
        <v>14.3</v>
      </c>
    </row>
    <row r="2013" spans="1:5" ht="14.25">
      <c r="A2013" s="321">
        <v>2197</v>
      </c>
      <c r="B2013" s="321">
        <v>12300</v>
      </c>
      <c r="D2013" s="322" t="s">
        <v>2571</v>
      </c>
      <c r="E2013" s="323">
        <v>13.8</v>
      </c>
    </row>
    <row r="2014" spans="1:5" ht="14.25">
      <c r="A2014" s="321">
        <v>2201</v>
      </c>
      <c r="B2014" s="321">
        <v>12325</v>
      </c>
      <c r="D2014" s="322" t="s">
        <v>2572</v>
      </c>
      <c r="E2014" s="323">
        <v>13.6</v>
      </c>
    </row>
    <row r="2015" spans="1:5" ht="14.25">
      <c r="A2015" s="321">
        <v>2118</v>
      </c>
      <c r="B2015" s="321">
        <v>12052</v>
      </c>
      <c r="D2015" s="322" t="s">
        <v>2573</v>
      </c>
      <c r="E2015" s="323">
        <v>13.1</v>
      </c>
    </row>
    <row r="2016" spans="1:5" ht="14.25">
      <c r="A2016" s="321">
        <v>2211</v>
      </c>
      <c r="B2016" s="321">
        <v>12804</v>
      </c>
      <c r="D2016" s="322" t="s">
        <v>2574</v>
      </c>
      <c r="E2016" s="323">
        <v>12.9</v>
      </c>
    </row>
    <row r="2017" spans="1:5" ht="14.25">
      <c r="A2017" s="321">
        <v>2219</v>
      </c>
      <c r="B2017" s="321">
        <v>1027</v>
      </c>
      <c r="D2017" s="322" t="s">
        <v>2575</v>
      </c>
      <c r="E2017" s="323">
        <v>12.8</v>
      </c>
    </row>
    <row r="2018" spans="1:5" ht="14.25">
      <c r="A2018" s="321">
        <v>2198</v>
      </c>
      <c r="B2018" s="321">
        <v>12305</v>
      </c>
      <c r="D2018" s="322" t="s">
        <v>2576</v>
      </c>
      <c r="E2018" s="323">
        <v>11.3</v>
      </c>
    </row>
    <row r="2019" spans="1:5" ht="14.25">
      <c r="A2019" s="321">
        <v>2203</v>
      </c>
      <c r="B2019" s="321">
        <v>12356</v>
      </c>
      <c r="D2019" s="322" t="s">
        <v>2577</v>
      </c>
      <c r="E2019" s="323">
        <v>10.6</v>
      </c>
    </row>
    <row r="2020" spans="1:5" ht="14.25">
      <c r="A2020" s="321">
        <v>2213</v>
      </c>
      <c r="B2020" s="321">
        <v>12819</v>
      </c>
      <c r="D2020" s="322" t="s">
        <v>2578</v>
      </c>
      <c r="E2020" s="323">
        <v>10.6</v>
      </c>
    </row>
    <row r="2021" spans="1:5" ht="14.25">
      <c r="A2021" s="321">
        <v>2199</v>
      </c>
      <c r="B2021" s="321">
        <v>12310</v>
      </c>
      <c r="D2021" s="322" t="s">
        <v>2579</v>
      </c>
      <c r="E2021" s="323">
        <v>10.4</v>
      </c>
    </row>
    <row r="2022" spans="1:5" ht="14.25">
      <c r="A2022" s="321">
        <v>2202</v>
      </c>
      <c r="B2022" s="321">
        <v>12355</v>
      </c>
      <c r="D2022" s="322" t="s">
        <v>2580</v>
      </c>
      <c r="E2022" s="323">
        <v>10.4</v>
      </c>
    </row>
    <row r="2023" spans="1:5" ht="14.25">
      <c r="A2023" s="321">
        <v>2196</v>
      </c>
      <c r="B2023" s="321">
        <v>12828</v>
      </c>
      <c r="D2023" s="322" t="s">
        <v>2581</v>
      </c>
      <c r="E2023" s="323">
        <v>9.91</v>
      </c>
    </row>
    <row r="2024" spans="1:5" ht="14.25">
      <c r="A2024" s="321">
        <v>2104</v>
      </c>
      <c r="B2024" s="321">
        <v>12033</v>
      </c>
      <c r="D2024" s="322" t="s">
        <v>2582</v>
      </c>
      <c r="E2024" s="323">
        <v>9.69</v>
      </c>
    </row>
    <row r="2025" spans="1:5" ht="14.25">
      <c r="A2025" s="321">
        <v>2200</v>
      </c>
      <c r="B2025" s="321">
        <v>12320</v>
      </c>
      <c r="D2025" s="322" t="s">
        <v>2583</v>
      </c>
      <c r="E2025" s="323">
        <v>8.88</v>
      </c>
    </row>
    <row r="2026" spans="1:5" ht="14.25">
      <c r="A2026" s="321">
        <v>2216</v>
      </c>
      <c r="B2026" s="321">
        <v>19585</v>
      </c>
      <c r="D2026" s="322" t="s">
        <v>2584</v>
      </c>
      <c r="E2026" s="323">
        <v>8.61</v>
      </c>
    </row>
    <row r="2027" spans="1:5" ht="14.25">
      <c r="A2027" s="321">
        <v>2214</v>
      </c>
      <c r="B2027" s="321">
        <v>19530</v>
      </c>
      <c r="D2027" s="322" t="s">
        <v>2585</v>
      </c>
      <c r="E2027" s="323">
        <v>7.5</v>
      </c>
    </row>
    <row r="2028" spans="1:5" ht="14.25">
      <c r="A2028" s="321">
        <v>2209</v>
      </c>
      <c r="B2028" s="321">
        <v>12340</v>
      </c>
      <c r="D2028" s="322" t="s">
        <v>2586</v>
      </c>
      <c r="E2028" s="323">
        <v>7.49</v>
      </c>
    </row>
    <row r="2029" spans="1:5" ht="14.25">
      <c r="A2029" s="321">
        <v>2208</v>
      </c>
      <c r="B2029" s="321">
        <v>12315</v>
      </c>
      <c r="D2029" s="322" t="s">
        <v>2587</v>
      </c>
      <c r="E2029" s="323">
        <v>5.25</v>
      </c>
    </row>
    <row r="2030" spans="1:5" ht="14.25">
      <c r="A2030" s="321">
        <v>2215</v>
      </c>
      <c r="B2030" s="321">
        <v>19584</v>
      </c>
      <c r="D2030" s="322" t="s">
        <v>2588</v>
      </c>
      <c r="E2030" s="323">
        <v>4.29</v>
      </c>
    </row>
    <row r="2031" spans="1:5" ht="14.25">
      <c r="A2031" s="321">
        <v>2769</v>
      </c>
      <c r="B2031" s="321">
        <v>23300</v>
      </c>
      <c r="D2031" s="322" t="s">
        <v>2589</v>
      </c>
      <c r="E2031" s="323">
        <v>10.4</v>
      </c>
    </row>
    <row r="2032" spans="1:5" ht="14.25">
      <c r="A2032" s="321">
        <v>2756</v>
      </c>
      <c r="B2032" s="321">
        <v>23024</v>
      </c>
      <c r="D2032" s="322" t="s">
        <v>2590</v>
      </c>
      <c r="E2032" s="323">
        <v>10</v>
      </c>
    </row>
    <row r="2033" spans="1:5" ht="14.25">
      <c r="A2033" s="321">
        <v>2829</v>
      </c>
      <c r="B2033" s="321">
        <v>24664</v>
      </c>
      <c r="D2033" s="322" t="s">
        <v>2591</v>
      </c>
      <c r="E2033" s="323">
        <v>9.1</v>
      </c>
    </row>
    <row r="2034" spans="1:5" ht="14.25">
      <c r="A2034" s="321">
        <v>2770</v>
      </c>
      <c r="B2034" s="321">
        <v>23301</v>
      </c>
      <c r="D2034" s="322" t="s">
        <v>2592</v>
      </c>
      <c r="E2034" s="323">
        <v>8.55</v>
      </c>
    </row>
    <row r="2035" spans="1:5" ht="14.25">
      <c r="A2035" s="321">
        <v>2796</v>
      </c>
      <c r="B2035" s="321">
        <v>23800</v>
      </c>
      <c r="D2035" s="322" t="s">
        <v>2593</v>
      </c>
      <c r="E2035" s="323">
        <v>8.5</v>
      </c>
    </row>
    <row r="2036" spans="1:5" ht="14.25">
      <c r="A2036" s="321">
        <v>2802</v>
      </c>
      <c r="B2036" s="321">
        <v>23821</v>
      </c>
      <c r="D2036" s="322" t="s">
        <v>2594</v>
      </c>
      <c r="E2036" s="323">
        <v>8.1</v>
      </c>
    </row>
    <row r="2037" spans="1:5" ht="14.25">
      <c r="A2037" s="321">
        <v>2806</v>
      </c>
      <c r="B2037" s="321">
        <v>23850</v>
      </c>
      <c r="D2037" s="322" t="s">
        <v>2595</v>
      </c>
      <c r="E2037" s="323">
        <v>8</v>
      </c>
    </row>
    <row r="2038" spans="1:5" ht="14.25">
      <c r="A2038" s="321">
        <v>2794</v>
      </c>
      <c r="B2038" s="321">
        <v>23684</v>
      </c>
      <c r="D2038" s="322" t="s">
        <v>2596</v>
      </c>
      <c r="E2038" s="323">
        <v>7.6</v>
      </c>
    </row>
    <row r="2039" spans="1:5" ht="14.25">
      <c r="A2039" s="321">
        <v>2814</v>
      </c>
      <c r="B2039" s="321">
        <v>23885</v>
      </c>
      <c r="D2039" s="322" t="s">
        <v>2597</v>
      </c>
      <c r="E2039" s="323">
        <v>7.31</v>
      </c>
    </row>
    <row r="2040" spans="1:5" ht="14.25">
      <c r="A2040" s="321">
        <v>2811</v>
      </c>
      <c r="B2040" s="321">
        <v>23880</v>
      </c>
      <c r="D2040" s="322" t="s">
        <v>2598</v>
      </c>
      <c r="E2040" s="323">
        <v>7.25</v>
      </c>
    </row>
    <row r="2041" spans="1:5" ht="14.25">
      <c r="A2041" s="321">
        <v>2807</v>
      </c>
      <c r="B2041" s="321">
        <v>23851</v>
      </c>
      <c r="D2041" s="322" t="s">
        <v>2599</v>
      </c>
      <c r="E2041" s="323">
        <v>7.1</v>
      </c>
    </row>
    <row r="2042" spans="1:5" ht="14.25">
      <c r="A2042" s="321">
        <v>2810</v>
      </c>
      <c r="B2042" s="321">
        <v>23854</v>
      </c>
      <c r="D2042" s="322" t="s">
        <v>2600</v>
      </c>
      <c r="E2042" s="323">
        <v>6.9</v>
      </c>
    </row>
    <row r="2043" spans="1:5" ht="14.25">
      <c r="A2043" s="321">
        <v>2800</v>
      </c>
      <c r="B2043" s="321">
        <v>23815</v>
      </c>
      <c r="D2043" s="322" t="s">
        <v>2601</v>
      </c>
      <c r="E2043" s="323">
        <v>6.62</v>
      </c>
    </row>
    <row r="2044" spans="1:5" ht="14.25">
      <c r="A2044" s="321">
        <v>2801</v>
      </c>
      <c r="B2044" s="321">
        <v>23820</v>
      </c>
      <c r="D2044" s="322" t="s">
        <v>2602</v>
      </c>
      <c r="E2044" s="323">
        <v>6.51</v>
      </c>
    </row>
    <row r="2045" spans="1:5" ht="14.25">
      <c r="A2045" s="321">
        <v>2795</v>
      </c>
      <c r="B2045" s="321">
        <v>23799</v>
      </c>
      <c r="D2045" s="322" t="s">
        <v>2603</v>
      </c>
      <c r="E2045" s="323">
        <v>6.49</v>
      </c>
    </row>
    <row r="2046" spans="1:5" ht="14.25">
      <c r="A2046" s="321">
        <v>2803</v>
      </c>
      <c r="B2046" s="321">
        <v>23829</v>
      </c>
      <c r="D2046" s="322" t="s">
        <v>2604</v>
      </c>
      <c r="E2046" s="323">
        <v>6.43</v>
      </c>
    </row>
    <row r="2047" spans="1:5" ht="14.25">
      <c r="A2047" s="321">
        <v>2812</v>
      </c>
      <c r="B2047" s="321">
        <v>23881</v>
      </c>
      <c r="D2047" s="322" t="s">
        <v>2605</v>
      </c>
      <c r="E2047" s="323">
        <v>6.36</v>
      </c>
    </row>
    <row r="2048" spans="1:5" ht="14.25">
      <c r="A2048" s="321">
        <v>2820</v>
      </c>
      <c r="B2048" s="321">
        <v>23938</v>
      </c>
      <c r="D2048" s="322" t="s">
        <v>2606</v>
      </c>
      <c r="E2048" s="323">
        <v>6.2</v>
      </c>
    </row>
    <row r="2049" spans="1:5" ht="14.25">
      <c r="A2049" s="321">
        <v>2789</v>
      </c>
      <c r="B2049" s="321">
        <v>23586</v>
      </c>
      <c r="D2049" s="322" t="s">
        <v>2607</v>
      </c>
      <c r="E2049" s="323">
        <v>6.19</v>
      </c>
    </row>
    <row r="2050" spans="1:5" ht="14.25">
      <c r="A2050" s="321">
        <v>2791</v>
      </c>
      <c r="B2050" s="321">
        <v>23589</v>
      </c>
      <c r="D2050" s="322" t="s">
        <v>2608</v>
      </c>
      <c r="E2050" s="323">
        <v>6.17</v>
      </c>
    </row>
    <row r="2051" spans="1:5" ht="14.25">
      <c r="A2051" s="321">
        <v>2808</v>
      </c>
      <c r="B2051" s="321">
        <v>23852</v>
      </c>
      <c r="D2051" s="322" t="s">
        <v>2609</v>
      </c>
      <c r="E2051" s="323">
        <v>6.1</v>
      </c>
    </row>
    <row r="2052" spans="1:5" ht="14.25">
      <c r="A2052" s="321">
        <v>2826</v>
      </c>
      <c r="B2052" s="321">
        <v>24631</v>
      </c>
      <c r="D2052" s="322" t="s">
        <v>2610</v>
      </c>
      <c r="E2052" s="323">
        <v>6.06</v>
      </c>
    </row>
    <row r="2053" spans="1:5" ht="14.25">
      <c r="A2053" s="321">
        <v>2760</v>
      </c>
      <c r="B2053" s="321">
        <v>23050</v>
      </c>
      <c r="D2053" s="322" t="s">
        <v>2611</v>
      </c>
      <c r="E2053" s="323">
        <v>6.05</v>
      </c>
    </row>
    <row r="2054" spans="1:5" ht="14.25">
      <c r="A2054" s="321">
        <v>2797</v>
      </c>
      <c r="B2054" s="321">
        <v>23801</v>
      </c>
      <c r="D2054" s="322" t="s">
        <v>2612</v>
      </c>
      <c r="E2054" s="323">
        <v>5.95</v>
      </c>
    </row>
    <row r="2055" spans="1:5" ht="14.25">
      <c r="A2055" s="321">
        <v>2758</v>
      </c>
      <c r="B2055" s="321">
        <v>23032</v>
      </c>
      <c r="D2055" s="322" t="s">
        <v>2613</v>
      </c>
      <c r="E2055" s="323">
        <v>5.94</v>
      </c>
    </row>
    <row r="2056" spans="1:5" ht="14.25">
      <c r="A2056" s="321">
        <v>2761</v>
      </c>
      <c r="B2056" s="321">
        <v>23080</v>
      </c>
      <c r="D2056" s="322" t="s">
        <v>2614</v>
      </c>
      <c r="E2056" s="323">
        <v>5.94</v>
      </c>
    </row>
    <row r="2057" spans="1:5" ht="14.25">
      <c r="A2057" s="321">
        <v>2762</v>
      </c>
      <c r="B2057" s="321">
        <v>23081</v>
      </c>
      <c r="D2057" s="322" t="s">
        <v>2615</v>
      </c>
      <c r="E2057" s="323">
        <v>5.94</v>
      </c>
    </row>
    <row r="2058" spans="1:5" ht="14.25">
      <c r="A2058" s="321">
        <v>2784</v>
      </c>
      <c r="B2058" s="321">
        <v>23497</v>
      </c>
      <c r="D2058" s="322" t="s">
        <v>2616</v>
      </c>
      <c r="E2058" s="323">
        <v>5.94</v>
      </c>
    </row>
    <row r="2059" spans="1:5" ht="14.25">
      <c r="A2059" s="321">
        <v>2790</v>
      </c>
      <c r="B2059" s="321">
        <v>23588</v>
      </c>
      <c r="D2059" s="322" t="s">
        <v>2617</v>
      </c>
      <c r="E2059" s="323">
        <v>5.87</v>
      </c>
    </row>
    <row r="2060" spans="1:5" ht="14.25">
      <c r="A2060" s="321">
        <v>2766</v>
      </c>
      <c r="B2060" s="321">
        <v>23122</v>
      </c>
      <c r="D2060" s="322" t="s">
        <v>2618</v>
      </c>
      <c r="E2060" s="323">
        <v>5.81</v>
      </c>
    </row>
    <row r="2061" spans="1:5" ht="14.25">
      <c r="A2061" s="321">
        <v>2774</v>
      </c>
      <c r="B2061" s="321">
        <v>23477</v>
      </c>
      <c r="D2061" s="322" t="s">
        <v>2619</v>
      </c>
      <c r="E2061" s="323">
        <v>5.78</v>
      </c>
    </row>
    <row r="2062" spans="1:5" ht="14.25">
      <c r="A2062" s="321">
        <v>2830</v>
      </c>
      <c r="B2062" s="321">
        <v>24665</v>
      </c>
      <c r="D2062" s="322" t="s">
        <v>2620</v>
      </c>
      <c r="E2062" s="323">
        <v>5.78</v>
      </c>
    </row>
    <row r="2063" spans="1:5" ht="14.25">
      <c r="A2063" s="321">
        <v>2817</v>
      </c>
      <c r="B2063" s="321">
        <v>23925</v>
      </c>
      <c r="D2063" s="322" t="s">
        <v>2621</v>
      </c>
      <c r="E2063" s="323">
        <v>5.76</v>
      </c>
    </row>
    <row r="2064" spans="1:5" ht="14.25">
      <c r="A2064" s="321">
        <v>2788</v>
      </c>
      <c r="B2064" s="321">
        <v>23585</v>
      </c>
      <c r="D2064" s="322" t="s">
        <v>2622</v>
      </c>
      <c r="E2064" s="323">
        <v>5.74</v>
      </c>
    </row>
    <row r="2065" spans="1:5" ht="14.25">
      <c r="A2065" s="321">
        <v>2792</v>
      </c>
      <c r="B2065" s="321">
        <v>23594</v>
      </c>
      <c r="D2065" s="322" t="s">
        <v>2623</v>
      </c>
      <c r="E2065" s="323">
        <v>5.7</v>
      </c>
    </row>
    <row r="2066" spans="1:5" ht="14.25">
      <c r="A2066" s="321">
        <v>2813</v>
      </c>
      <c r="B2066" s="321">
        <v>23884</v>
      </c>
      <c r="D2066" s="322" t="s">
        <v>2624</v>
      </c>
      <c r="E2066" s="323">
        <v>5.65</v>
      </c>
    </row>
    <row r="2067" spans="1:5" ht="14.25">
      <c r="A2067" s="321">
        <v>2825</v>
      </c>
      <c r="B2067" s="321">
        <v>24630</v>
      </c>
      <c r="D2067" s="322" t="s">
        <v>2625</v>
      </c>
      <c r="E2067" s="323">
        <v>5.6</v>
      </c>
    </row>
    <row r="2068" spans="1:5" ht="14.25">
      <c r="A2068" s="321">
        <v>2824</v>
      </c>
      <c r="B2068" s="321">
        <v>23950</v>
      </c>
      <c r="D2068" s="322" t="s">
        <v>2626</v>
      </c>
      <c r="E2068" s="323">
        <v>5.59</v>
      </c>
    </row>
    <row r="2069" spans="1:5" ht="14.25">
      <c r="A2069" s="321">
        <v>2822</v>
      </c>
      <c r="B2069" s="321">
        <v>23940</v>
      </c>
      <c r="D2069" s="322" t="s">
        <v>2627</v>
      </c>
      <c r="E2069" s="323">
        <v>5.46</v>
      </c>
    </row>
    <row r="2070" spans="1:5" ht="14.25">
      <c r="A2070" s="321">
        <v>2749</v>
      </c>
      <c r="B2070" s="321">
        <v>23005</v>
      </c>
      <c r="D2070" s="322" t="s">
        <v>2628</v>
      </c>
      <c r="E2070" s="323">
        <v>5.44</v>
      </c>
    </row>
    <row r="2071" spans="1:5" ht="14.25">
      <c r="A2071" s="321">
        <v>2763</v>
      </c>
      <c r="B2071" s="321">
        <v>23082</v>
      </c>
      <c r="D2071" s="322" t="s">
        <v>2629</v>
      </c>
      <c r="E2071" s="323">
        <v>5.38</v>
      </c>
    </row>
    <row r="2072" spans="1:5" ht="14.25">
      <c r="A2072" s="321">
        <v>2804</v>
      </c>
      <c r="B2072" s="321">
        <v>23830</v>
      </c>
      <c r="D2072" s="322" t="s">
        <v>2630</v>
      </c>
      <c r="E2072" s="323">
        <v>5.35</v>
      </c>
    </row>
    <row r="2073" spans="1:5" ht="14.25">
      <c r="A2073" s="321">
        <v>2821</v>
      </c>
      <c r="B2073" s="321">
        <v>23939</v>
      </c>
      <c r="D2073" s="322" t="s">
        <v>2631</v>
      </c>
      <c r="E2073" s="323">
        <v>5.31</v>
      </c>
    </row>
    <row r="2074" spans="1:5" ht="14.25">
      <c r="A2074" s="321">
        <v>2748</v>
      </c>
      <c r="B2074" s="321">
        <v>23000</v>
      </c>
      <c r="D2074" s="322" t="s">
        <v>2632</v>
      </c>
      <c r="E2074" s="323">
        <v>5.27</v>
      </c>
    </row>
    <row r="2075" spans="1:5" ht="14.25">
      <c r="A2075" s="321">
        <v>2755</v>
      </c>
      <c r="B2075" s="321">
        <v>23022</v>
      </c>
      <c r="D2075" s="322" t="s">
        <v>2633</v>
      </c>
      <c r="E2075" s="323">
        <v>5.2</v>
      </c>
    </row>
    <row r="2076" spans="1:5" ht="14.25">
      <c r="A2076" s="321">
        <v>2827</v>
      </c>
      <c r="B2076" s="321">
        <v>24632</v>
      </c>
      <c r="D2076" s="322" t="s">
        <v>2634</v>
      </c>
      <c r="E2076" s="323">
        <v>5.2</v>
      </c>
    </row>
    <row r="2077" spans="1:5" ht="14.25">
      <c r="A2077" s="321">
        <v>2752</v>
      </c>
      <c r="B2077" s="321">
        <v>23008</v>
      </c>
      <c r="D2077" s="322" t="s">
        <v>2635</v>
      </c>
      <c r="E2077" s="323">
        <v>5.19</v>
      </c>
    </row>
    <row r="2078" spans="1:5" ht="14.25">
      <c r="A2078" s="321">
        <v>2809</v>
      </c>
      <c r="B2078" s="321">
        <v>23853</v>
      </c>
      <c r="D2078" s="322" t="s">
        <v>2636</v>
      </c>
      <c r="E2078" s="323">
        <v>5.18</v>
      </c>
    </row>
    <row r="2079" spans="1:5" ht="14.25">
      <c r="A2079" s="321">
        <v>2787</v>
      </c>
      <c r="B2079" s="321">
        <v>23531</v>
      </c>
      <c r="D2079" s="322" t="s">
        <v>2637</v>
      </c>
      <c r="E2079" s="323">
        <v>5.16</v>
      </c>
    </row>
    <row r="2080" spans="1:5" ht="14.25">
      <c r="A2080" s="321">
        <v>2765</v>
      </c>
      <c r="B2080" s="321">
        <v>23121</v>
      </c>
      <c r="D2080" s="322" t="s">
        <v>2638</v>
      </c>
      <c r="E2080" s="323">
        <v>5.13</v>
      </c>
    </row>
    <row r="2081" spans="1:5" ht="14.25">
      <c r="A2081" s="321">
        <v>2818</v>
      </c>
      <c r="B2081" s="321">
        <v>23930</v>
      </c>
      <c r="D2081" s="322" t="s">
        <v>2639</v>
      </c>
      <c r="E2081" s="323">
        <v>5.13</v>
      </c>
    </row>
    <row r="2082" spans="1:5" ht="14.25">
      <c r="A2082" s="321">
        <v>2815</v>
      </c>
      <c r="B2082" s="321">
        <v>23900</v>
      </c>
      <c r="D2082" s="322" t="s">
        <v>2640</v>
      </c>
      <c r="E2082" s="323">
        <v>5.03</v>
      </c>
    </row>
    <row r="2083" spans="1:5" ht="14.25">
      <c r="A2083" s="321">
        <v>2764</v>
      </c>
      <c r="B2083" s="321">
        <v>23103</v>
      </c>
      <c r="D2083" s="322" t="s">
        <v>2641</v>
      </c>
      <c r="E2083" s="323">
        <v>5</v>
      </c>
    </row>
    <row r="2084" spans="1:5" ht="14.25">
      <c r="A2084" s="321">
        <v>2777</v>
      </c>
      <c r="B2084" s="321">
        <v>23485</v>
      </c>
      <c r="D2084" s="322" t="s">
        <v>2642</v>
      </c>
      <c r="E2084" s="323">
        <v>5</v>
      </c>
    </row>
    <row r="2085" spans="1:5" ht="14.25">
      <c r="A2085" s="321">
        <v>2793</v>
      </c>
      <c r="B2085" s="321">
        <v>23680</v>
      </c>
      <c r="D2085" s="322" t="s">
        <v>2643</v>
      </c>
      <c r="E2085" s="323">
        <v>5</v>
      </c>
    </row>
    <row r="2086" spans="1:5" ht="14.25">
      <c r="A2086" s="321">
        <v>2828</v>
      </c>
      <c r="B2086" s="321">
        <v>24663</v>
      </c>
      <c r="D2086" s="322" t="s">
        <v>2644</v>
      </c>
      <c r="E2086" s="323">
        <v>4.9</v>
      </c>
    </row>
    <row r="2087" spans="1:5" ht="14.25">
      <c r="A2087" s="321">
        <v>2772</v>
      </c>
      <c r="B2087" s="321">
        <v>23456</v>
      </c>
      <c r="D2087" s="322" t="s">
        <v>2645</v>
      </c>
      <c r="E2087" s="323">
        <v>4.63</v>
      </c>
    </row>
    <row r="2088" spans="1:5" ht="14.25">
      <c r="A2088" s="321">
        <v>2819</v>
      </c>
      <c r="B2088" s="321">
        <v>23937</v>
      </c>
      <c r="D2088" s="322" t="s">
        <v>2646</v>
      </c>
      <c r="E2088" s="323">
        <v>4.61</v>
      </c>
    </row>
    <row r="2089" spans="1:5" ht="14.25">
      <c r="A2089" s="321">
        <v>2805</v>
      </c>
      <c r="B2089" s="321">
        <v>23849</v>
      </c>
      <c r="D2089" s="322" t="s">
        <v>2647</v>
      </c>
      <c r="E2089" s="323">
        <v>4.56</v>
      </c>
    </row>
    <row r="2090" spans="1:5" ht="14.25">
      <c r="A2090" s="321">
        <v>2771</v>
      </c>
      <c r="B2090" s="321">
        <v>23455</v>
      </c>
      <c r="D2090" s="322" t="s">
        <v>2648</v>
      </c>
      <c r="E2090" s="323">
        <v>4.5</v>
      </c>
    </row>
    <row r="2091" spans="1:5" ht="14.25">
      <c r="A2091" s="321">
        <v>2759</v>
      </c>
      <c r="B2091" s="321">
        <v>23033</v>
      </c>
      <c r="D2091" s="322" t="s">
        <v>2649</v>
      </c>
      <c r="E2091" s="323">
        <v>4.46</v>
      </c>
    </row>
    <row r="2092" spans="1:5" ht="14.25">
      <c r="A2092" s="321">
        <v>2776</v>
      </c>
      <c r="B2092" s="321">
        <v>23481</v>
      </c>
      <c r="D2092" s="322" t="s">
        <v>2650</v>
      </c>
      <c r="E2092" s="323">
        <v>4.44</v>
      </c>
    </row>
    <row r="2093" spans="1:5" ht="14.25">
      <c r="A2093" s="321">
        <v>2823</v>
      </c>
      <c r="B2093" s="321">
        <v>23941</v>
      </c>
      <c r="D2093" s="322" t="s">
        <v>2651</v>
      </c>
      <c r="E2093" s="323">
        <v>4.41</v>
      </c>
    </row>
    <row r="2094" spans="1:5" ht="14.25">
      <c r="A2094" s="321">
        <v>2773</v>
      </c>
      <c r="B2094" s="321">
        <v>23457</v>
      </c>
      <c r="D2094" s="322" t="s">
        <v>2652</v>
      </c>
      <c r="E2094" s="323">
        <v>4.31</v>
      </c>
    </row>
    <row r="2095" spans="1:5" ht="14.25">
      <c r="A2095" s="321">
        <v>2799</v>
      </c>
      <c r="B2095" s="321">
        <v>23803</v>
      </c>
      <c r="D2095" s="322" t="s">
        <v>2653</v>
      </c>
      <c r="E2095" s="323">
        <v>4.3</v>
      </c>
    </row>
    <row r="2096" spans="1:5" ht="14.25">
      <c r="A2096" s="321">
        <v>2757</v>
      </c>
      <c r="B2096" s="321">
        <v>23030</v>
      </c>
      <c r="D2096" s="322" t="s">
        <v>2654</v>
      </c>
      <c r="E2096" s="323">
        <v>4.2</v>
      </c>
    </row>
    <row r="2097" spans="1:5" ht="14.25">
      <c r="A2097" s="321">
        <v>2816</v>
      </c>
      <c r="B2097" s="321">
        <v>23909</v>
      </c>
      <c r="D2097" s="322" t="s">
        <v>2655</v>
      </c>
      <c r="E2097" s="323">
        <v>4.19</v>
      </c>
    </row>
    <row r="2098" spans="1:5" ht="14.25">
      <c r="A2098" s="321">
        <v>2750</v>
      </c>
      <c r="B2098" s="321">
        <v>23006</v>
      </c>
      <c r="D2098" s="322" t="s">
        <v>2656</v>
      </c>
      <c r="E2098" s="323">
        <v>4.13</v>
      </c>
    </row>
    <row r="2099" spans="1:5" ht="14.25">
      <c r="A2099" s="321">
        <v>2798</v>
      </c>
      <c r="B2099" s="321">
        <v>23802</v>
      </c>
      <c r="D2099" s="322" t="s">
        <v>2657</v>
      </c>
      <c r="E2099" s="323">
        <v>4.03</v>
      </c>
    </row>
    <row r="2100" spans="1:5" ht="14.25">
      <c r="A2100" s="321">
        <v>2768</v>
      </c>
      <c r="B2100" s="321">
        <v>23220</v>
      </c>
      <c r="D2100" s="322" t="s">
        <v>2658</v>
      </c>
      <c r="E2100" s="323">
        <v>4</v>
      </c>
    </row>
    <row r="2101" spans="1:5" ht="14.25">
      <c r="A2101" s="321">
        <v>2831</v>
      </c>
      <c r="B2101" s="321">
        <v>24666</v>
      </c>
      <c r="D2101" s="322" t="s">
        <v>2659</v>
      </c>
      <c r="E2101" s="323">
        <v>3.88</v>
      </c>
    </row>
    <row r="2102" spans="1:5" ht="14.25">
      <c r="A2102" s="321">
        <v>2751</v>
      </c>
      <c r="B2102" s="321">
        <v>23007</v>
      </c>
      <c r="D2102" s="322" t="s">
        <v>2660</v>
      </c>
      <c r="E2102" s="323">
        <v>3.87</v>
      </c>
    </row>
    <row r="2103" spans="1:5" ht="14.25">
      <c r="A2103" s="321">
        <v>2785</v>
      </c>
      <c r="B2103" s="321">
        <v>23499</v>
      </c>
      <c r="D2103" s="322" t="s">
        <v>2661</v>
      </c>
      <c r="E2103" s="323">
        <v>3.72</v>
      </c>
    </row>
    <row r="2104" spans="1:5" ht="14.25">
      <c r="A2104" s="321">
        <v>2786</v>
      </c>
      <c r="B2104" s="321">
        <v>23525</v>
      </c>
      <c r="D2104" s="322" t="s">
        <v>2662</v>
      </c>
      <c r="E2104" s="323">
        <v>3.69</v>
      </c>
    </row>
    <row r="2105" spans="1:5" ht="14.25">
      <c r="A2105" s="321">
        <v>2782</v>
      </c>
      <c r="B2105" s="321">
        <v>23495</v>
      </c>
      <c r="D2105" s="322" t="s">
        <v>2663</v>
      </c>
      <c r="E2105" s="323">
        <v>3.5</v>
      </c>
    </row>
    <row r="2106" spans="1:5" ht="14.25">
      <c r="A2106" s="321">
        <v>2753</v>
      </c>
      <c r="B2106" s="321">
        <v>23009</v>
      </c>
      <c r="D2106" s="322" t="s">
        <v>2664</v>
      </c>
      <c r="E2106" s="323">
        <v>3.31</v>
      </c>
    </row>
    <row r="2107" spans="1:5" ht="14.25">
      <c r="A2107" s="321">
        <v>2779</v>
      </c>
      <c r="B2107" s="321">
        <v>23491</v>
      </c>
      <c r="D2107" s="322" t="s">
        <v>2665</v>
      </c>
      <c r="E2107" s="323">
        <v>3.19</v>
      </c>
    </row>
    <row r="2108" spans="1:5" ht="14.25">
      <c r="A2108" s="321">
        <v>2781</v>
      </c>
      <c r="B2108" s="321">
        <v>23494</v>
      </c>
      <c r="D2108" s="322" t="s">
        <v>2666</v>
      </c>
      <c r="E2108" s="323">
        <v>3.18</v>
      </c>
    </row>
    <row r="2109" spans="1:5" ht="14.25">
      <c r="A2109" s="321">
        <v>2767</v>
      </c>
      <c r="B2109" s="321">
        <v>23200</v>
      </c>
      <c r="D2109" s="322" t="s">
        <v>2667</v>
      </c>
      <c r="E2109" s="323">
        <v>2.94</v>
      </c>
    </row>
    <row r="2110" spans="1:5" ht="14.25">
      <c r="A2110" s="321">
        <v>2775</v>
      </c>
      <c r="B2110" s="321">
        <v>23479</v>
      </c>
      <c r="D2110" s="322" t="s">
        <v>2668</v>
      </c>
      <c r="E2110" s="323">
        <v>2.94</v>
      </c>
    </row>
    <row r="2111" spans="1:5" ht="14.25">
      <c r="A2111" s="321">
        <v>2747</v>
      </c>
      <c r="B2111" s="321">
        <v>19688</v>
      </c>
      <c r="D2111" s="322" t="s">
        <v>2669</v>
      </c>
      <c r="E2111" s="323">
        <v>2.83</v>
      </c>
    </row>
    <row r="2112" spans="1:5" ht="14.25">
      <c r="A2112" s="321">
        <v>2778</v>
      </c>
      <c r="B2112" s="321">
        <v>23490</v>
      </c>
      <c r="D2112" s="322" t="s">
        <v>2670</v>
      </c>
      <c r="E2112" s="323">
        <v>2.52</v>
      </c>
    </row>
    <row r="2113" spans="1:5" ht="14.25">
      <c r="A2113" s="321">
        <v>2783</v>
      </c>
      <c r="B2113" s="321">
        <v>23496</v>
      </c>
      <c r="D2113" s="322" t="s">
        <v>2671</v>
      </c>
      <c r="E2113" s="323">
        <v>2.31</v>
      </c>
    </row>
    <row r="2114" spans="1:5" ht="14.25">
      <c r="A2114" s="321">
        <v>2754</v>
      </c>
      <c r="B2114" s="321">
        <v>23021</v>
      </c>
      <c r="D2114" s="322" t="s">
        <v>2672</v>
      </c>
      <c r="E2114" s="323">
        <v>2.25</v>
      </c>
    </row>
    <row r="2115" spans="1:5" ht="14.25">
      <c r="A2115" s="321">
        <v>2780</v>
      </c>
      <c r="B2115" s="321">
        <v>23493</v>
      </c>
      <c r="D2115" s="322" t="s">
        <v>2673</v>
      </c>
      <c r="E2115" s="323">
        <v>2.19</v>
      </c>
    </row>
    <row r="2116" spans="1:5" ht="14.25">
      <c r="A2116" s="321">
        <v>2833</v>
      </c>
      <c r="B2116" s="321">
        <v>31035</v>
      </c>
      <c r="D2116" s="322" t="s">
        <v>2674</v>
      </c>
      <c r="E2116" s="323">
        <v>5.12</v>
      </c>
    </row>
    <row r="2117" spans="1:5" ht="14.25">
      <c r="A2117" s="321">
        <v>2839</v>
      </c>
      <c r="B2117" s="321">
        <v>39521</v>
      </c>
      <c r="D2117" s="322" t="s">
        <v>2675</v>
      </c>
      <c r="E2117" s="323">
        <v>4.13</v>
      </c>
    </row>
    <row r="2118" spans="1:5" ht="14.25">
      <c r="A2118" s="321">
        <v>2840</v>
      </c>
      <c r="B2118" s="321">
        <v>39522</v>
      </c>
      <c r="D2118" s="322" t="s">
        <v>2676</v>
      </c>
      <c r="E2118" s="323">
        <v>4.11</v>
      </c>
    </row>
    <row r="2119" spans="1:5" ht="14.25">
      <c r="A2119" s="321">
        <v>2835</v>
      </c>
      <c r="B2119" s="321">
        <v>39509</v>
      </c>
      <c r="D2119" s="322" t="s">
        <v>2677</v>
      </c>
      <c r="E2119" s="323">
        <v>3.44</v>
      </c>
    </row>
    <row r="2120" spans="1:5" ht="14.25">
      <c r="A2120" s="321">
        <v>2837</v>
      </c>
      <c r="B2120" s="321">
        <v>39517</v>
      </c>
      <c r="D2120" s="322" t="s">
        <v>2678</v>
      </c>
      <c r="E2120" s="323">
        <v>3.38</v>
      </c>
    </row>
    <row r="2121" spans="1:5" ht="14.25">
      <c r="A2121" s="321">
        <v>2834</v>
      </c>
      <c r="B2121" s="321">
        <v>39503</v>
      </c>
      <c r="D2121" s="322" t="s">
        <v>2679</v>
      </c>
      <c r="E2121" s="323">
        <v>3.35</v>
      </c>
    </row>
    <row r="2122" spans="1:5" ht="14.25">
      <c r="A2122" s="321">
        <v>2841</v>
      </c>
      <c r="B2122" s="321">
        <v>39523</v>
      </c>
      <c r="D2122" s="322" t="s">
        <v>2680</v>
      </c>
      <c r="E2122" s="323">
        <v>3.15</v>
      </c>
    </row>
    <row r="2123" spans="1:5" ht="14.25">
      <c r="A2123" s="321">
        <v>2838</v>
      </c>
      <c r="B2123" s="321">
        <v>39520</v>
      </c>
      <c r="D2123" s="322" t="s">
        <v>2681</v>
      </c>
      <c r="E2123" s="323">
        <v>2.99</v>
      </c>
    </row>
    <row r="2124" spans="1:5" ht="14.25">
      <c r="A2124" s="321">
        <v>2842</v>
      </c>
      <c r="B2124" s="321">
        <v>39527</v>
      </c>
      <c r="D2124" s="322" t="s">
        <v>2682</v>
      </c>
      <c r="E2124" s="323">
        <v>2.81</v>
      </c>
    </row>
    <row r="2125" spans="1:5" ht="14.25">
      <c r="A2125" s="321">
        <v>2836</v>
      </c>
      <c r="B2125" s="321">
        <v>39515</v>
      </c>
      <c r="D2125" s="322" t="s">
        <v>2683</v>
      </c>
      <c r="E2125" s="323">
        <v>2.5</v>
      </c>
    </row>
    <row r="2126" spans="1:5" ht="14.25">
      <c r="A2126" s="321">
        <v>2843</v>
      </c>
      <c r="B2126" s="321">
        <v>39531</v>
      </c>
      <c r="D2126" s="322" t="s">
        <v>2684</v>
      </c>
      <c r="E2126" s="323">
        <v>1.83</v>
      </c>
    </row>
    <row r="2127" spans="1:5" ht="14.25">
      <c r="A2127" s="321">
        <v>3088</v>
      </c>
      <c r="B2127" s="321">
        <v>11024</v>
      </c>
      <c r="D2127" s="322" t="s">
        <v>2685</v>
      </c>
      <c r="E2127" s="323">
        <v>29</v>
      </c>
    </row>
    <row r="2128" spans="1:5" ht="14.25">
      <c r="A2128" s="321">
        <v>3090</v>
      </c>
      <c r="B2128" s="321">
        <v>11032</v>
      </c>
      <c r="D2128" s="322" t="s">
        <v>2686</v>
      </c>
      <c r="E2128" s="323">
        <v>23</v>
      </c>
    </row>
    <row r="2129" spans="1:5" ht="14.25">
      <c r="A2129" s="321">
        <v>3098</v>
      </c>
      <c r="B2129" s="321">
        <v>51500</v>
      </c>
      <c r="D2129" s="322" t="s">
        <v>2687</v>
      </c>
      <c r="E2129" s="323">
        <v>23</v>
      </c>
    </row>
    <row r="2130" spans="1:5" ht="14.25">
      <c r="A2130" s="321">
        <v>3089</v>
      </c>
      <c r="B2130" s="321">
        <v>11029</v>
      </c>
      <c r="D2130" s="322" t="s">
        <v>2688</v>
      </c>
      <c r="E2130" s="323">
        <v>19.9</v>
      </c>
    </row>
    <row r="2131" spans="1:5" ht="14.25">
      <c r="A2131" s="321">
        <v>3087</v>
      </c>
      <c r="B2131" s="321">
        <v>11023</v>
      </c>
      <c r="D2131" s="322" t="s">
        <v>2689</v>
      </c>
      <c r="E2131" s="323">
        <v>16.7</v>
      </c>
    </row>
    <row r="2132" spans="1:5" ht="14.25">
      <c r="A2132" s="321">
        <v>3091</v>
      </c>
      <c r="B2132" s="321">
        <v>11034</v>
      </c>
      <c r="D2132" s="322" t="s">
        <v>2690</v>
      </c>
      <c r="E2132" s="323">
        <v>12.7</v>
      </c>
    </row>
    <row r="2133" spans="1:5" ht="14.25">
      <c r="A2133" s="321">
        <v>3096</v>
      </c>
      <c r="B2133" s="321">
        <v>11060</v>
      </c>
      <c r="D2133" s="322" t="s">
        <v>2691</v>
      </c>
      <c r="E2133" s="323">
        <v>11.5</v>
      </c>
    </row>
    <row r="2134" spans="1:5" ht="14.25">
      <c r="A2134" s="321">
        <v>3094</v>
      </c>
      <c r="B2134" s="321">
        <v>11037</v>
      </c>
      <c r="D2134" s="322" t="s">
        <v>2692</v>
      </c>
      <c r="E2134" s="323">
        <v>10.6</v>
      </c>
    </row>
    <row r="2135" spans="1:5" ht="14.25">
      <c r="A2135" s="321">
        <v>3095</v>
      </c>
      <c r="B2135" s="321">
        <v>11038</v>
      </c>
      <c r="D2135" s="322" t="s">
        <v>2693</v>
      </c>
      <c r="E2135" s="323">
        <v>9.11</v>
      </c>
    </row>
    <row r="2136" spans="1:5" ht="14.25">
      <c r="A2136" s="321">
        <v>3092</v>
      </c>
      <c r="B2136" s="321">
        <v>11035</v>
      </c>
      <c r="D2136" s="322" t="s">
        <v>2694</v>
      </c>
      <c r="E2136" s="323">
        <v>9</v>
      </c>
    </row>
    <row r="2137" spans="1:5" ht="14.25">
      <c r="A2137" s="321">
        <v>3075</v>
      </c>
      <c r="B2137" s="321">
        <v>11016</v>
      </c>
      <c r="D2137" s="322" t="s">
        <v>2695</v>
      </c>
      <c r="E2137" s="323">
        <v>7.5</v>
      </c>
    </row>
    <row r="2138" spans="1:5" ht="14.25">
      <c r="A2138" s="321">
        <v>3097</v>
      </c>
      <c r="B2138" s="321">
        <v>11062</v>
      </c>
      <c r="D2138" s="322" t="s">
        <v>2696</v>
      </c>
      <c r="E2138" s="323">
        <v>6.73</v>
      </c>
    </row>
    <row r="2139" spans="1:5" ht="14.25">
      <c r="A2139" s="321">
        <v>3086</v>
      </c>
      <c r="B2139" s="321">
        <v>11307</v>
      </c>
      <c r="D2139" s="322" t="s">
        <v>2697</v>
      </c>
      <c r="E2139" s="323">
        <v>6</v>
      </c>
    </row>
    <row r="2140" spans="1:5" ht="14.25">
      <c r="A2140" s="321">
        <v>3080</v>
      </c>
      <c r="B2140" s="321">
        <v>11070</v>
      </c>
      <c r="D2140" s="322" t="s">
        <v>2698</v>
      </c>
      <c r="E2140" s="323">
        <v>5.56</v>
      </c>
    </row>
    <row r="2141" spans="1:5" ht="14.25">
      <c r="A2141" s="321">
        <v>3085</v>
      </c>
      <c r="B2141" s="321">
        <v>11306</v>
      </c>
      <c r="D2141" s="322" t="s">
        <v>2699</v>
      </c>
      <c r="E2141" s="323">
        <v>5.56</v>
      </c>
    </row>
    <row r="2142" spans="1:5" ht="14.25">
      <c r="A2142" s="321">
        <v>3093</v>
      </c>
      <c r="B2142" s="321">
        <v>11036</v>
      </c>
      <c r="D2142" s="322" t="s">
        <v>2700</v>
      </c>
      <c r="E2142" s="323">
        <v>4.88</v>
      </c>
    </row>
    <row r="2143" spans="1:5" ht="14.25">
      <c r="A2143" s="321">
        <v>3079</v>
      </c>
      <c r="B2143" s="321">
        <v>11069</v>
      </c>
      <c r="D2143" s="322" t="s">
        <v>2701</v>
      </c>
      <c r="E2143" s="323">
        <v>4</v>
      </c>
    </row>
    <row r="2144" spans="1:5" ht="14.25">
      <c r="A2144" s="321">
        <v>3083</v>
      </c>
      <c r="B2144" s="321">
        <v>11093</v>
      </c>
      <c r="D2144" s="322" t="s">
        <v>2702</v>
      </c>
      <c r="E2144" s="323">
        <v>3.93</v>
      </c>
    </row>
    <row r="2145" spans="1:5" ht="14.25">
      <c r="A2145" s="321">
        <v>3082</v>
      </c>
      <c r="B2145" s="321">
        <v>11092</v>
      </c>
      <c r="D2145" s="322" t="s">
        <v>2703</v>
      </c>
      <c r="E2145" s="323">
        <v>3.8</v>
      </c>
    </row>
    <row r="2146" spans="1:5" ht="14.25">
      <c r="A2146" s="321">
        <v>3072</v>
      </c>
      <c r="B2146" s="321">
        <v>11002</v>
      </c>
      <c r="D2146" s="322" t="s">
        <v>2704</v>
      </c>
      <c r="E2146" s="323">
        <v>3.72</v>
      </c>
    </row>
    <row r="2147" spans="1:5" ht="14.25">
      <c r="A2147" s="321">
        <v>3074</v>
      </c>
      <c r="B2147" s="321">
        <v>11014</v>
      </c>
      <c r="D2147" s="322" t="s">
        <v>2705</v>
      </c>
      <c r="E2147" s="323">
        <v>3.71</v>
      </c>
    </row>
    <row r="2148" spans="1:5" ht="14.25">
      <c r="A2148" s="321">
        <v>3081</v>
      </c>
      <c r="B2148" s="321">
        <v>11080</v>
      </c>
      <c r="D2148" s="322" t="s">
        <v>2706</v>
      </c>
      <c r="E2148" s="323">
        <v>3.58</v>
      </c>
    </row>
    <row r="2149" spans="1:5" ht="14.25">
      <c r="A2149" s="321">
        <v>3076</v>
      </c>
      <c r="B2149" s="321">
        <v>11027</v>
      </c>
      <c r="D2149" s="322" t="s">
        <v>2707</v>
      </c>
      <c r="E2149" s="323">
        <v>3.52</v>
      </c>
    </row>
    <row r="2150" spans="1:5" ht="14.25">
      <c r="A2150" s="321">
        <v>3077</v>
      </c>
      <c r="B2150" s="321">
        <v>11033</v>
      </c>
      <c r="D2150" s="322" t="s">
        <v>2708</v>
      </c>
      <c r="E2150" s="323">
        <v>3.35</v>
      </c>
    </row>
    <row r="2151" spans="1:5" ht="14.25">
      <c r="A2151" s="321">
        <v>3078</v>
      </c>
      <c r="B2151" s="321">
        <v>11068</v>
      </c>
      <c r="D2151" s="322" t="s">
        <v>2709</v>
      </c>
      <c r="E2151" s="323">
        <v>3.31</v>
      </c>
    </row>
    <row r="2152" spans="1:5" ht="14.25">
      <c r="A2152" s="321">
        <v>3073</v>
      </c>
      <c r="B2152" s="321">
        <v>11003</v>
      </c>
      <c r="D2152" s="322" t="s">
        <v>2710</v>
      </c>
      <c r="E2152" s="323">
        <v>2.57</v>
      </c>
    </row>
    <row r="2153" spans="1:5" ht="14.25">
      <c r="A2153" s="321">
        <v>3084</v>
      </c>
      <c r="B2153" s="321">
        <v>11094</v>
      </c>
      <c r="D2153" s="322" t="s">
        <v>2711</v>
      </c>
      <c r="E2153" s="323">
        <v>2.13</v>
      </c>
    </row>
    <row r="2154" spans="1:5" ht="14.25">
      <c r="A2154" s="321">
        <v>2925</v>
      </c>
      <c r="B2154" s="321">
        <v>17630</v>
      </c>
      <c r="D2154" s="322" t="s">
        <v>2712</v>
      </c>
      <c r="E2154" s="323">
        <v>0</v>
      </c>
    </row>
    <row r="2155" spans="1:5" ht="14.25">
      <c r="A2155" s="321">
        <v>2926</v>
      </c>
      <c r="B2155" s="321">
        <v>17640</v>
      </c>
      <c r="D2155" s="322" t="s">
        <v>2713</v>
      </c>
      <c r="E2155" s="323">
        <v>0</v>
      </c>
    </row>
    <row r="2156" spans="1:5" ht="14.25">
      <c r="A2156" s="321">
        <v>2927</v>
      </c>
      <c r="B2156" s="321">
        <v>17645</v>
      </c>
      <c r="D2156" s="322" t="s">
        <v>2714</v>
      </c>
      <c r="E2156" s="323">
        <v>0</v>
      </c>
    </row>
    <row r="2157" spans="1:5" ht="14.25">
      <c r="A2157" s="321">
        <v>2928</v>
      </c>
      <c r="B2157" s="321">
        <v>17650</v>
      </c>
      <c r="D2157" s="322" t="s">
        <v>2715</v>
      </c>
      <c r="E2157" s="323">
        <v>0</v>
      </c>
    </row>
    <row r="2158" spans="1:5" ht="14.25">
      <c r="A2158" s="321">
        <v>3137</v>
      </c>
      <c r="B2158" s="321">
        <v>20918</v>
      </c>
      <c r="D2158" s="322" t="s">
        <v>2716</v>
      </c>
      <c r="E2158" s="323" t="s">
        <v>637</v>
      </c>
    </row>
    <row r="2159" spans="1:5" ht="14.25">
      <c r="A2159" s="321">
        <v>3139</v>
      </c>
      <c r="B2159" s="321">
        <v>20920</v>
      </c>
      <c r="D2159" s="322" t="s">
        <v>2717</v>
      </c>
      <c r="E2159" s="323" t="s">
        <v>637</v>
      </c>
    </row>
    <row r="2160" spans="1:5" ht="14.25">
      <c r="A2160" s="321">
        <v>3140</v>
      </c>
      <c r="B2160" s="321">
        <v>20924</v>
      </c>
      <c r="D2160" s="322" t="s">
        <v>2718</v>
      </c>
      <c r="E2160" s="323" t="s">
        <v>637</v>
      </c>
    </row>
    <row r="2161" spans="1:5" ht="14.25">
      <c r="A2161" s="321">
        <v>3128</v>
      </c>
      <c r="B2161" s="321">
        <v>11007</v>
      </c>
      <c r="D2161" s="322" t="s">
        <v>2719</v>
      </c>
      <c r="E2161" s="323">
        <v>86.9</v>
      </c>
    </row>
    <row r="2162" spans="1:5" ht="14.25">
      <c r="A2162" s="321">
        <v>3131</v>
      </c>
      <c r="B2162" s="321">
        <v>11045</v>
      </c>
      <c r="D2162" s="322" t="s">
        <v>2720</v>
      </c>
      <c r="E2162" s="323">
        <v>44.5</v>
      </c>
    </row>
    <row r="2163" spans="1:5" ht="14.25">
      <c r="A2163" s="321">
        <v>3129</v>
      </c>
      <c r="B2163" s="321">
        <v>11009</v>
      </c>
      <c r="D2163" s="322" t="s">
        <v>2721</v>
      </c>
      <c r="E2163" s="323">
        <v>40.4</v>
      </c>
    </row>
    <row r="2164" spans="1:5" ht="14.25">
      <c r="A2164" s="321">
        <v>3127</v>
      </c>
      <c r="B2164" s="321">
        <v>9660</v>
      </c>
      <c r="D2164" s="322" t="s">
        <v>2722</v>
      </c>
      <c r="E2164" s="323">
        <v>29.2</v>
      </c>
    </row>
    <row r="2165" spans="1:5" ht="14.25">
      <c r="A2165" s="321">
        <v>3143</v>
      </c>
      <c r="B2165" s="321">
        <v>31109</v>
      </c>
      <c r="D2165" s="322" t="s">
        <v>2723</v>
      </c>
      <c r="E2165" s="323">
        <v>21.9</v>
      </c>
    </row>
    <row r="2166" spans="1:5" ht="14.25">
      <c r="A2166" s="321">
        <v>3144</v>
      </c>
      <c r="B2166" s="321">
        <v>31111</v>
      </c>
      <c r="D2166" s="322" t="s">
        <v>2724</v>
      </c>
      <c r="E2166" s="323">
        <v>17.5</v>
      </c>
    </row>
    <row r="2167" spans="1:5" ht="14.25">
      <c r="A2167" s="321">
        <v>3123</v>
      </c>
      <c r="B2167" s="321">
        <v>9640</v>
      </c>
      <c r="D2167" s="322" t="s">
        <v>2725</v>
      </c>
      <c r="E2167" s="323">
        <v>15.8</v>
      </c>
    </row>
    <row r="2168" spans="1:5" ht="14.25">
      <c r="A2168" s="321">
        <v>3126</v>
      </c>
      <c r="B2168" s="321">
        <v>9647</v>
      </c>
      <c r="D2168" s="322" t="s">
        <v>2726</v>
      </c>
      <c r="E2168" s="323">
        <v>15.7</v>
      </c>
    </row>
    <row r="2169" spans="1:5" ht="14.25">
      <c r="A2169" s="321">
        <v>3122</v>
      </c>
      <c r="B2169" s="321">
        <v>9621</v>
      </c>
      <c r="D2169" s="322" t="s">
        <v>1656</v>
      </c>
      <c r="E2169" s="323">
        <v>15.2</v>
      </c>
    </row>
    <row r="2170" spans="1:5" ht="14.25">
      <c r="A2170" s="321">
        <v>3125</v>
      </c>
      <c r="B2170" s="321">
        <v>9643</v>
      </c>
      <c r="D2170" s="322" t="s">
        <v>2727</v>
      </c>
      <c r="E2170" s="323">
        <v>13.9</v>
      </c>
    </row>
    <row r="2171" spans="1:5" ht="14.25">
      <c r="A2171" s="321">
        <v>3142</v>
      </c>
      <c r="B2171" s="321">
        <v>31108</v>
      </c>
      <c r="D2171" s="322" t="s">
        <v>2728</v>
      </c>
      <c r="E2171" s="323">
        <v>13</v>
      </c>
    </row>
    <row r="2172" spans="1:5" ht="14.25">
      <c r="A2172" s="321">
        <v>3136</v>
      </c>
      <c r="B2172" s="321">
        <v>20916</v>
      </c>
      <c r="D2172" s="322" t="s">
        <v>2729</v>
      </c>
      <c r="E2172" s="323">
        <v>11.7</v>
      </c>
    </row>
    <row r="2173" spans="1:5" ht="14.25">
      <c r="A2173" s="321">
        <v>3124</v>
      </c>
      <c r="B2173" s="321">
        <v>9641</v>
      </c>
      <c r="D2173" s="322" t="s">
        <v>2730</v>
      </c>
      <c r="E2173" s="323">
        <v>8.36</v>
      </c>
    </row>
    <row r="2174" spans="1:5" ht="14.25">
      <c r="A2174" s="321">
        <v>3130</v>
      </c>
      <c r="B2174" s="321">
        <v>11010</v>
      </c>
      <c r="D2174" s="322" t="s">
        <v>2731</v>
      </c>
      <c r="E2174" s="323">
        <v>8.3</v>
      </c>
    </row>
    <row r="2175" spans="1:5" ht="14.25">
      <c r="A2175" s="321">
        <v>3145</v>
      </c>
      <c r="B2175" s="321">
        <v>37000</v>
      </c>
      <c r="D2175" s="322" t="s">
        <v>2732</v>
      </c>
      <c r="E2175" s="323">
        <v>7.7</v>
      </c>
    </row>
    <row r="2176" spans="1:5" ht="14.25">
      <c r="A2176" s="321">
        <v>3146</v>
      </c>
      <c r="B2176" s="321">
        <v>37002</v>
      </c>
      <c r="D2176" s="322" t="s">
        <v>2733</v>
      </c>
      <c r="E2176" s="323">
        <v>6.9</v>
      </c>
    </row>
    <row r="2177" spans="1:5" ht="14.25">
      <c r="A2177" s="321">
        <v>3135</v>
      </c>
      <c r="B2177" s="321">
        <v>20906</v>
      </c>
      <c r="D2177" s="322" t="s">
        <v>2734</v>
      </c>
      <c r="E2177" s="323">
        <v>5</v>
      </c>
    </row>
    <row r="2178" spans="1:5" ht="14.25">
      <c r="A2178" s="321">
        <v>3133</v>
      </c>
      <c r="B2178" s="321">
        <v>11214</v>
      </c>
      <c r="D2178" s="322" t="s">
        <v>2735</v>
      </c>
      <c r="E2178" s="323">
        <v>3.25</v>
      </c>
    </row>
    <row r="2179" spans="1:5" ht="14.25">
      <c r="A2179" s="321">
        <v>3132</v>
      </c>
      <c r="B2179" s="321">
        <v>11046</v>
      </c>
      <c r="D2179" s="322" t="s">
        <v>2736</v>
      </c>
      <c r="E2179" s="323">
        <v>1.96</v>
      </c>
    </row>
    <row r="2180" spans="1:5" ht="14.25">
      <c r="A2180" s="321">
        <v>3138</v>
      </c>
      <c r="B2180" s="321">
        <v>20919</v>
      </c>
      <c r="D2180" s="322" t="s">
        <v>2737</v>
      </c>
      <c r="E2180" s="323">
        <v>0.34</v>
      </c>
    </row>
    <row r="2181" spans="1:5" ht="14.25">
      <c r="A2181" s="321">
        <v>3134</v>
      </c>
      <c r="B2181" s="321">
        <v>11507</v>
      </c>
      <c r="D2181" s="322" t="s">
        <v>2738</v>
      </c>
      <c r="E2181" s="323">
        <v>0.1</v>
      </c>
    </row>
    <row r="2182" spans="1:5" ht="14.25">
      <c r="A2182" s="321">
        <v>3141</v>
      </c>
      <c r="B2182" s="321">
        <v>31047</v>
      </c>
      <c r="D2182" s="322" t="s">
        <v>2739</v>
      </c>
      <c r="E2182" s="323">
        <v>0</v>
      </c>
    </row>
    <row r="2183" spans="1:5" ht="14.25">
      <c r="A2183" s="321">
        <v>3147</v>
      </c>
      <c r="B2183" s="321">
        <v>42200</v>
      </c>
      <c r="D2183" s="322" t="s">
        <v>2740</v>
      </c>
      <c r="E2183" s="323">
        <v>0</v>
      </c>
    </row>
    <row r="2184" spans="1:5" ht="14.25">
      <c r="A2184" s="321">
        <v>3150</v>
      </c>
      <c r="B2184" s="321">
        <v>13159</v>
      </c>
      <c r="D2184" s="322" t="s">
        <v>2741</v>
      </c>
      <c r="E2184" s="323" t="s">
        <v>637</v>
      </c>
    </row>
    <row r="2185" spans="1:5" ht="14.25">
      <c r="A2185" s="321">
        <v>3151</v>
      </c>
      <c r="B2185" s="321">
        <v>13160</v>
      </c>
      <c r="D2185" s="322" t="s">
        <v>2742</v>
      </c>
      <c r="E2185" s="323" t="s">
        <v>637</v>
      </c>
    </row>
    <row r="2186" spans="1:5" ht="14.25">
      <c r="A2186" s="321">
        <v>3158</v>
      </c>
      <c r="B2186" s="321">
        <v>13172</v>
      </c>
      <c r="D2186" s="322" t="s">
        <v>2743</v>
      </c>
      <c r="E2186" s="323" t="s">
        <v>678</v>
      </c>
    </row>
    <row r="2187" spans="1:5" ht="14.25">
      <c r="A2187" s="321">
        <v>3164</v>
      </c>
      <c r="B2187" s="321">
        <v>19015</v>
      </c>
      <c r="D2187" s="322" t="s">
        <v>2744</v>
      </c>
      <c r="E2187" s="323" t="s">
        <v>678</v>
      </c>
    </row>
    <row r="2188" spans="1:5" ht="14.25">
      <c r="A2188" s="321">
        <v>3149</v>
      </c>
      <c r="B2188" s="321">
        <v>3002</v>
      </c>
      <c r="D2188" s="322" t="s">
        <v>2745</v>
      </c>
      <c r="E2188" s="323">
        <v>11.4</v>
      </c>
    </row>
    <row r="2189" spans="1:5" ht="14.25">
      <c r="A2189" s="321">
        <v>3148</v>
      </c>
      <c r="B2189" s="321">
        <v>3000</v>
      </c>
      <c r="D2189" s="322" t="s">
        <v>2746</v>
      </c>
      <c r="E2189" s="323">
        <v>10.7</v>
      </c>
    </row>
    <row r="2190" spans="1:5" ht="14.25">
      <c r="A2190" s="321">
        <v>3155</v>
      </c>
      <c r="B2190" s="321">
        <v>13169</v>
      </c>
      <c r="D2190" s="322" t="s">
        <v>2747</v>
      </c>
      <c r="E2190" s="323">
        <v>2.31</v>
      </c>
    </row>
    <row r="2191" spans="1:5" ht="14.25">
      <c r="A2191" s="321">
        <v>3156</v>
      </c>
      <c r="B2191" s="321">
        <v>13170</v>
      </c>
      <c r="D2191" s="322" t="s">
        <v>2748</v>
      </c>
      <c r="E2191" s="323">
        <v>2.18</v>
      </c>
    </row>
    <row r="2192" spans="1:5" ht="14.25">
      <c r="A2192" s="321">
        <v>3160</v>
      </c>
      <c r="B2192" s="321">
        <v>13182</v>
      </c>
      <c r="D2192" s="322" t="s">
        <v>2749</v>
      </c>
      <c r="E2192" s="323">
        <v>2.18</v>
      </c>
    </row>
    <row r="2193" spans="1:5" ht="14.25">
      <c r="A2193" s="321">
        <v>3152</v>
      </c>
      <c r="B2193" s="321">
        <v>13161</v>
      </c>
      <c r="D2193" s="322" t="s">
        <v>2750</v>
      </c>
      <c r="E2193" s="323">
        <v>2.1</v>
      </c>
    </row>
    <row r="2194" spans="1:5" ht="14.25">
      <c r="A2194" s="321">
        <v>3154</v>
      </c>
      <c r="B2194" s="321">
        <v>13163</v>
      </c>
      <c r="D2194" s="322" t="s">
        <v>2751</v>
      </c>
      <c r="E2194" s="323">
        <v>1.94</v>
      </c>
    </row>
    <row r="2195" spans="1:5" ht="14.25">
      <c r="A2195" s="321">
        <v>3159</v>
      </c>
      <c r="B2195" s="321">
        <v>13173</v>
      </c>
      <c r="D2195" s="322" t="s">
        <v>2752</v>
      </c>
      <c r="E2195" s="323">
        <v>1.86</v>
      </c>
    </row>
    <row r="2196" spans="1:5" ht="14.25">
      <c r="A2196" s="321">
        <v>3157</v>
      </c>
      <c r="B2196" s="321">
        <v>13171</v>
      </c>
      <c r="D2196" s="322" t="s">
        <v>2753</v>
      </c>
      <c r="E2196" s="323">
        <v>1.81</v>
      </c>
    </row>
    <row r="2197" spans="1:5" ht="14.25">
      <c r="A2197" s="321">
        <v>3153</v>
      </c>
      <c r="B2197" s="321">
        <v>13162</v>
      </c>
      <c r="D2197" s="322" t="s">
        <v>2754</v>
      </c>
      <c r="E2197" s="323">
        <v>1.71</v>
      </c>
    </row>
    <row r="2198" spans="1:5" ht="14.25">
      <c r="A2198" s="321">
        <v>3161</v>
      </c>
      <c r="B2198" s="321">
        <v>19012</v>
      </c>
      <c r="D2198" s="322" t="s">
        <v>2755</v>
      </c>
      <c r="E2198" s="323">
        <v>1.25</v>
      </c>
    </row>
    <row r="2199" spans="1:5" ht="14.25">
      <c r="A2199" s="321">
        <v>3162</v>
      </c>
      <c r="B2199" s="321">
        <v>19013</v>
      </c>
      <c r="D2199" s="322" t="s">
        <v>2756</v>
      </c>
      <c r="E2199" s="323">
        <v>1.19</v>
      </c>
    </row>
    <row r="2200" spans="1:5" ht="14.25">
      <c r="A2200" s="321">
        <v>3163</v>
      </c>
      <c r="B2200" s="321">
        <v>19014</v>
      </c>
      <c r="D2200" s="322" t="s">
        <v>2757</v>
      </c>
      <c r="E2200" s="323">
        <v>1.19</v>
      </c>
    </row>
    <row r="2201" spans="1:5" ht="14.25">
      <c r="A2201" s="321">
        <v>2906</v>
      </c>
      <c r="B2201" s="321">
        <v>16614</v>
      </c>
      <c r="D2201" s="322" t="s">
        <v>2758</v>
      </c>
      <c r="E2201" s="323" t="s">
        <v>637</v>
      </c>
    </row>
    <row r="2202" spans="1:5" ht="14.25">
      <c r="A2202" s="321">
        <v>2909</v>
      </c>
      <c r="B2202" s="321">
        <v>16654</v>
      </c>
      <c r="D2202" s="322" t="s">
        <v>2759</v>
      </c>
      <c r="E2202" s="323" t="s">
        <v>637</v>
      </c>
    </row>
    <row r="2203" spans="1:5" ht="14.25">
      <c r="A2203" s="321">
        <v>2917</v>
      </c>
      <c r="B2203" s="321">
        <v>16739</v>
      </c>
      <c r="D2203" s="322" t="s">
        <v>2760</v>
      </c>
      <c r="E2203" s="323" t="s">
        <v>637</v>
      </c>
    </row>
    <row r="2204" spans="1:5" ht="14.25">
      <c r="A2204" s="321">
        <v>2919</v>
      </c>
      <c r="B2204" s="321">
        <v>16741</v>
      </c>
      <c r="D2204" s="322" t="s">
        <v>2761</v>
      </c>
      <c r="E2204" s="323" t="s">
        <v>637</v>
      </c>
    </row>
    <row r="2205" spans="1:5" ht="14.25">
      <c r="A2205" s="321">
        <v>2923</v>
      </c>
      <c r="B2205" s="321">
        <v>16745</v>
      </c>
      <c r="D2205" s="322" t="s">
        <v>2762</v>
      </c>
      <c r="E2205" s="323">
        <v>1.69</v>
      </c>
    </row>
    <row r="2206" spans="1:5" ht="14.25">
      <c r="A2206" s="321">
        <v>2924</v>
      </c>
      <c r="B2206" s="321">
        <v>16746</v>
      </c>
      <c r="D2206" s="322" t="s">
        <v>2763</v>
      </c>
      <c r="E2206" s="323">
        <v>1.5</v>
      </c>
    </row>
    <row r="2207" spans="1:5" ht="14.25">
      <c r="A2207" s="321">
        <v>2912</v>
      </c>
      <c r="B2207" s="321">
        <v>16733</v>
      </c>
      <c r="D2207" s="322" t="s">
        <v>2764</v>
      </c>
      <c r="E2207" s="323">
        <v>1.44</v>
      </c>
    </row>
    <row r="2208" spans="1:5" ht="14.25">
      <c r="A2208" s="321">
        <v>2913</v>
      </c>
      <c r="B2208" s="321">
        <v>16734</v>
      </c>
      <c r="D2208" s="322" t="s">
        <v>2765</v>
      </c>
      <c r="E2208" s="323">
        <v>0.9</v>
      </c>
    </row>
    <row r="2209" spans="1:5" ht="14.25">
      <c r="A2209" s="321">
        <v>2921</v>
      </c>
      <c r="B2209" s="321">
        <v>16743</v>
      </c>
      <c r="D2209" s="322" t="s">
        <v>2766</v>
      </c>
      <c r="E2209" s="323">
        <v>0.4</v>
      </c>
    </row>
    <row r="2210" spans="1:5" ht="14.25">
      <c r="A2210" s="321">
        <v>2922</v>
      </c>
      <c r="B2210" s="321">
        <v>16744</v>
      </c>
      <c r="D2210" s="322" t="s">
        <v>2767</v>
      </c>
      <c r="E2210" s="323">
        <v>0.4</v>
      </c>
    </row>
    <row r="2211" spans="1:5" ht="14.25">
      <c r="A2211" s="321">
        <v>2907</v>
      </c>
      <c r="B2211" s="321">
        <v>16615</v>
      </c>
      <c r="D2211" s="322" t="s">
        <v>2768</v>
      </c>
      <c r="E2211" s="323">
        <v>0.39</v>
      </c>
    </row>
    <row r="2212" spans="1:5" ht="14.25">
      <c r="A2212" s="321">
        <v>2911</v>
      </c>
      <c r="B2212" s="321">
        <v>16725</v>
      </c>
      <c r="D2212" s="322" t="s">
        <v>2769</v>
      </c>
      <c r="E2212" s="323">
        <v>0.28</v>
      </c>
    </row>
    <row r="2213" spans="1:5" ht="14.25">
      <c r="A2213" s="321">
        <v>2916</v>
      </c>
      <c r="B2213" s="321">
        <v>16738</v>
      </c>
      <c r="D2213" s="322" t="s">
        <v>2770</v>
      </c>
      <c r="E2213" s="323">
        <v>0.2</v>
      </c>
    </row>
    <row r="2214" spans="1:5" ht="14.25">
      <c r="A2214" s="321">
        <v>2910</v>
      </c>
      <c r="B2214" s="321">
        <v>16719</v>
      </c>
      <c r="D2214" s="322" t="s">
        <v>2771</v>
      </c>
      <c r="E2214" s="323">
        <v>0.16</v>
      </c>
    </row>
    <row r="2215" spans="1:5" ht="14.25">
      <c r="A2215" s="321">
        <v>2915</v>
      </c>
      <c r="B2215" s="321">
        <v>16737</v>
      </c>
      <c r="D2215" s="322" t="s">
        <v>2772</v>
      </c>
      <c r="E2215" s="323">
        <v>0.15</v>
      </c>
    </row>
    <row r="2216" spans="1:5" ht="14.25">
      <c r="A2216" s="321">
        <v>2908</v>
      </c>
      <c r="B2216" s="321">
        <v>16616</v>
      </c>
      <c r="D2216" s="322" t="s">
        <v>2773</v>
      </c>
      <c r="E2216" s="323">
        <v>0.13</v>
      </c>
    </row>
    <row r="2217" spans="1:5" ht="14.25">
      <c r="A2217" s="321">
        <v>2920</v>
      </c>
      <c r="B2217" s="321">
        <v>16742</v>
      </c>
      <c r="D2217" s="322" t="s">
        <v>2774</v>
      </c>
      <c r="E2217" s="323">
        <v>0.1</v>
      </c>
    </row>
    <row r="2218" spans="1:5" ht="14.25">
      <c r="A2218" s="321">
        <v>2918</v>
      </c>
      <c r="B2218" s="321">
        <v>16740</v>
      </c>
      <c r="D2218" s="322" t="s">
        <v>2775</v>
      </c>
      <c r="E2218" s="323">
        <v>0.083</v>
      </c>
    </row>
    <row r="2219" spans="1:5" ht="14.25">
      <c r="A2219" s="321">
        <v>2914</v>
      </c>
      <c r="B2219" s="321">
        <v>16736</v>
      </c>
      <c r="D2219" s="322" t="s">
        <v>2776</v>
      </c>
      <c r="E2219" s="323">
        <v>0</v>
      </c>
    </row>
    <row r="2220" spans="1:5" ht="14.25">
      <c r="A2220" s="321">
        <v>1807</v>
      </c>
      <c r="B2220" s="321">
        <v>10037</v>
      </c>
      <c r="D2220" s="322" t="s">
        <v>2777</v>
      </c>
      <c r="E2220" s="323">
        <v>32.5</v>
      </c>
    </row>
    <row r="2221" spans="1:5" ht="14.25">
      <c r="A2221" s="321">
        <v>1814</v>
      </c>
      <c r="B2221" s="321">
        <v>10079</v>
      </c>
      <c r="D2221" s="322" t="s">
        <v>2778</v>
      </c>
      <c r="E2221" s="323">
        <v>29.8</v>
      </c>
    </row>
    <row r="2222" spans="1:5" ht="14.25">
      <c r="A2222" s="321">
        <v>1813</v>
      </c>
      <c r="B2222" s="321">
        <v>10064</v>
      </c>
      <c r="D2222" s="322" t="s">
        <v>2779</v>
      </c>
      <c r="E2222" s="323">
        <v>26.6</v>
      </c>
    </row>
    <row r="2223" spans="1:5" ht="14.25">
      <c r="A2223" s="321">
        <v>1812</v>
      </c>
      <c r="B2223" s="321">
        <v>10062</v>
      </c>
      <c r="D2223" s="322" t="s">
        <v>2780</v>
      </c>
      <c r="E2223" s="323">
        <v>23.4</v>
      </c>
    </row>
    <row r="2224" spans="1:5" ht="14.25">
      <c r="A2224" s="321">
        <v>1806</v>
      </c>
      <c r="B2224" s="321">
        <v>10033</v>
      </c>
      <c r="D2224" s="322" t="s">
        <v>2781</v>
      </c>
      <c r="E2224" s="323">
        <v>22.8</v>
      </c>
    </row>
    <row r="2225" spans="1:5" ht="14.25">
      <c r="A2225" s="321">
        <v>1811</v>
      </c>
      <c r="B2225" s="321">
        <v>10061</v>
      </c>
      <c r="D2225" s="322" t="s">
        <v>2782</v>
      </c>
      <c r="E2225" s="323">
        <v>22.6</v>
      </c>
    </row>
    <row r="2226" spans="1:5" ht="14.25">
      <c r="A2226" s="321">
        <v>1818</v>
      </c>
      <c r="B2226" s="321">
        <v>34501</v>
      </c>
      <c r="D2226" s="322" t="s">
        <v>2783</v>
      </c>
      <c r="E2226" s="323">
        <v>21.9</v>
      </c>
    </row>
    <row r="2227" spans="1:5" ht="14.25">
      <c r="A2227" s="321">
        <v>1802</v>
      </c>
      <c r="B2227" s="321">
        <v>10022</v>
      </c>
      <c r="D2227" s="322" t="s">
        <v>2784</v>
      </c>
      <c r="E2227" s="323">
        <v>21.8</v>
      </c>
    </row>
    <row r="2228" spans="1:5" ht="14.25">
      <c r="A2228" s="321">
        <v>1809</v>
      </c>
      <c r="B2228" s="321">
        <v>10044</v>
      </c>
      <c r="D2228" s="322" t="s">
        <v>2785</v>
      </c>
      <c r="E2228" s="323">
        <v>20.9</v>
      </c>
    </row>
    <row r="2229" spans="1:5" ht="14.25">
      <c r="A2229" s="321">
        <v>1801</v>
      </c>
      <c r="B2229" s="321">
        <v>10020</v>
      </c>
      <c r="D2229" s="322" t="s">
        <v>2786</v>
      </c>
      <c r="E2229" s="323">
        <v>20.7</v>
      </c>
    </row>
    <row r="2230" spans="1:5" ht="14.25">
      <c r="A2230" s="321">
        <v>1796</v>
      </c>
      <c r="B2230" s="321">
        <v>10004</v>
      </c>
      <c r="D2230" s="322" t="s">
        <v>2787</v>
      </c>
      <c r="E2230" s="323">
        <v>20.2</v>
      </c>
    </row>
    <row r="2231" spans="1:5" ht="14.25">
      <c r="A2231" s="321">
        <v>1799</v>
      </c>
      <c r="B2231" s="321">
        <v>10009</v>
      </c>
      <c r="D2231" s="322" t="s">
        <v>2788</v>
      </c>
      <c r="E2231" s="323">
        <v>19.6</v>
      </c>
    </row>
    <row r="2232" spans="1:5" ht="14.25">
      <c r="A2232" s="321">
        <v>1803</v>
      </c>
      <c r="B2232" s="321">
        <v>10025</v>
      </c>
      <c r="D2232" s="322" t="s">
        <v>2789</v>
      </c>
      <c r="E2232" s="323">
        <v>19.5</v>
      </c>
    </row>
    <row r="2233" spans="1:5" ht="14.25">
      <c r="A2233" s="321">
        <v>1798</v>
      </c>
      <c r="B2233" s="321">
        <v>10007</v>
      </c>
      <c r="D2233" s="322" t="s">
        <v>2790</v>
      </c>
      <c r="E2233" s="323">
        <v>19</v>
      </c>
    </row>
    <row r="2234" spans="1:5" ht="14.25">
      <c r="A2234" s="321">
        <v>1808</v>
      </c>
      <c r="B2234" s="321">
        <v>10043</v>
      </c>
      <c r="D2234" s="322" t="s">
        <v>2791</v>
      </c>
      <c r="E2234" s="323">
        <v>18.9</v>
      </c>
    </row>
    <row r="2235" spans="1:5" ht="14.25">
      <c r="A2235" s="321">
        <v>1797</v>
      </c>
      <c r="B2235" s="321">
        <v>10006</v>
      </c>
      <c r="D2235" s="322" t="s">
        <v>2792</v>
      </c>
      <c r="E2235" s="323">
        <v>18.3</v>
      </c>
    </row>
    <row r="2236" spans="1:5" ht="14.25">
      <c r="A2236" s="321">
        <v>1810</v>
      </c>
      <c r="B2236" s="321">
        <v>10057</v>
      </c>
      <c r="D2236" s="322" t="s">
        <v>2793</v>
      </c>
      <c r="E2236" s="323">
        <v>18.3</v>
      </c>
    </row>
    <row r="2237" spans="1:5" ht="14.25">
      <c r="A2237" s="321">
        <v>1816</v>
      </c>
      <c r="B2237" s="321">
        <v>10084</v>
      </c>
      <c r="D2237" s="322" t="s">
        <v>2794</v>
      </c>
      <c r="E2237" s="323">
        <v>17.9</v>
      </c>
    </row>
    <row r="2238" spans="1:5" ht="14.25">
      <c r="A2238" s="321">
        <v>1800</v>
      </c>
      <c r="B2238" s="321">
        <v>10013</v>
      </c>
      <c r="D2238" s="322" t="s">
        <v>2795</v>
      </c>
      <c r="E2238" s="323">
        <v>17.2</v>
      </c>
    </row>
    <row r="2239" spans="1:5" ht="14.25">
      <c r="A2239" s="321">
        <v>1817</v>
      </c>
      <c r="B2239" s="321">
        <v>10099</v>
      </c>
      <c r="D2239" s="322" t="s">
        <v>2796</v>
      </c>
      <c r="E2239" s="323">
        <v>16.6</v>
      </c>
    </row>
    <row r="2240" spans="1:5" ht="14.25">
      <c r="A2240" s="321">
        <v>1795</v>
      </c>
      <c r="B2240" s="321">
        <v>10000</v>
      </c>
      <c r="D2240" s="322" t="s">
        <v>2797</v>
      </c>
      <c r="E2240" s="323">
        <v>16.3</v>
      </c>
    </row>
    <row r="2241" spans="1:5" ht="14.25">
      <c r="A2241" s="321">
        <v>1805</v>
      </c>
      <c r="B2241" s="321">
        <v>10031</v>
      </c>
      <c r="D2241" s="322" t="s">
        <v>2798</v>
      </c>
      <c r="E2241" s="323">
        <v>16.3</v>
      </c>
    </row>
    <row r="2242" spans="1:5" ht="14.25">
      <c r="A2242" s="321">
        <v>1804</v>
      </c>
      <c r="B2242" s="321">
        <v>10027</v>
      </c>
      <c r="D2242" s="322" t="s">
        <v>2799</v>
      </c>
      <c r="E2242" s="323">
        <v>16.2</v>
      </c>
    </row>
    <row r="2243" spans="1:5" ht="14.25">
      <c r="A2243" s="321">
        <v>1815</v>
      </c>
      <c r="B2243" s="321">
        <v>10080</v>
      </c>
      <c r="D2243" s="322" t="s">
        <v>2800</v>
      </c>
      <c r="E2243" s="323">
        <v>13.5</v>
      </c>
    </row>
    <row r="2244" spans="1:5" ht="14.25">
      <c r="A2244" s="321">
        <v>1916</v>
      </c>
      <c r="B2244" s="321">
        <v>22004</v>
      </c>
      <c r="D2244" s="322" t="s">
        <v>2801</v>
      </c>
      <c r="E2244" s="323">
        <v>81.2</v>
      </c>
    </row>
    <row r="2245" spans="1:5" ht="14.25">
      <c r="A2245" s="321">
        <v>1917</v>
      </c>
      <c r="B2245" s="321">
        <v>22013</v>
      </c>
      <c r="D2245" s="322" t="s">
        <v>2802</v>
      </c>
      <c r="E2245" s="323">
        <v>47.9</v>
      </c>
    </row>
    <row r="2246" spans="1:5" ht="14.25">
      <c r="A2246" s="321">
        <v>1915</v>
      </c>
      <c r="B2246" s="321">
        <v>22003</v>
      </c>
      <c r="D2246" s="322" t="s">
        <v>2803</v>
      </c>
      <c r="E2246" s="323">
        <v>34.1</v>
      </c>
    </row>
    <row r="2247" spans="1:5" ht="14.25">
      <c r="A2247" s="321">
        <v>1918</v>
      </c>
      <c r="B2247" s="321">
        <v>22506</v>
      </c>
      <c r="D2247" s="322" t="s">
        <v>2804</v>
      </c>
      <c r="E2247" s="323">
        <v>17.7</v>
      </c>
    </row>
    <row r="2248" spans="1:5" ht="14.25">
      <c r="A2248" s="321">
        <v>1901</v>
      </c>
      <c r="B2248" s="321">
        <v>22009</v>
      </c>
      <c r="D2248" s="322" t="s">
        <v>2805</v>
      </c>
      <c r="E2248" s="323">
        <v>16</v>
      </c>
    </row>
    <row r="2249" spans="1:5" ht="14.25">
      <c r="A2249" s="321">
        <v>1905</v>
      </c>
      <c r="B2249" s="321">
        <v>22501</v>
      </c>
      <c r="D2249" s="322" t="s">
        <v>2806</v>
      </c>
      <c r="E2249" s="323">
        <v>14.3</v>
      </c>
    </row>
    <row r="2250" spans="1:5" ht="14.25">
      <c r="A2250" s="321">
        <v>1907</v>
      </c>
      <c r="B2250" s="321">
        <v>22505</v>
      </c>
      <c r="D2250" s="322" t="s">
        <v>2807</v>
      </c>
      <c r="E2250" s="323">
        <v>13.8</v>
      </c>
    </row>
    <row r="2251" spans="1:5" ht="14.25">
      <c r="A2251" s="321">
        <v>1913</v>
      </c>
      <c r="B2251" s="321">
        <v>22070</v>
      </c>
      <c r="D2251" s="322" t="s">
        <v>2808</v>
      </c>
      <c r="E2251" s="323">
        <v>13.8</v>
      </c>
    </row>
    <row r="2252" spans="1:5" ht="14.25">
      <c r="A2252" s="321">
        <v>1914</v>
      </c>
      <c r="B2252" s="321">
        <v>22080</v>
      </c>
      <c r="D2252" s="322" t="s">
        <v>2809</v>
      </c>
      <c r="E2252" s="323">
        <v>13.7</v>
      </c>
    </row>
    <row r="2253" spans="1:5" ht="14.25">
      <c r="A2253" s="321">
        <v>1902</v>
      </c>
      <c r="B2253" s="321">
        <v>22010</v>
      </c>
      <c r="D2253" s="322" t="s">
        <v>2810</v>
      </c>
      <c r="E2253" s="323">
        <v>13.5</v>
      </c>
    </row>
    <row r="2254" spans="1:5" ht="14.25">
      <c r="A2254" s="321">
        <v>1911</v>
      </c>
      <c r="B2254" s="321">
        <v>22050</v>
      </c>
      <c r="D2254" s="322" t="s">
        <v>2811</v>
      </c>
      <c r="E2254" s="323">
        <v>13.1</v>
      </c>
    </row>
    <row r="2255" spans="1:5" ht="14.25">
      <c r="A2255" s="321">
        <v>1912</v>
      </c>
      <c r="B2255" s="321">
        <v>22060</v>
      </c>
      <c r="D2255" s="322" t="s">
        <v>2812</v>
      </c>
      <c r="E2255" s="323">
        <v>13</v>
      </c>
    </row>
    <row r="2256" spans="1:5" ht="14.25">
      <c r="A2256" s="321">
        <v>1903</v>
      </c>
      <c r="B2256" s="321">
        <v>22011</v>
      </c>
      <c r="D2256" s="322" t="s">
        <v>2813</v>
      </c>
      <c r="E2256" s="323">
        <v>12.5</v>
      </c>
    </row>
    <row r="2257" spans="1:5" ht="14.25">
      <c r="A2257" s="321">
        <v>1919</v>
      </c>
      <c r="B2257" s="321">
        <v>22507</v>
      </c>
      <c r="D2257" s="322" t="s">
        <v>2814</v>
      </c>
      <c r="E2257" s="323">
        <v>12.5</v>
      </c>
    </row>
    <row r="2258" spans="1:5" ht="14.25">
      <c r="A2258" s="321">
        <v>1904</v>
      </c>
      <c r="B2258" s="321">
        <v>22014</v>
      </c>
      <c r="D2258" s="322" t="s">
        <v>2815</v>
      </c>
      <c r="E2258" s="323">
        <v>12.2</v>
      </c>
    </row>
    <row r="2259" spans="1:5" ht="14.25">
      <c r="A2259" s="321">
        <v>1900</v>
      </c>
      <c r="B2259" s="321">
        <v>22008</v>
      </c>
      <c r="D2259" s="322" t="s">
        <v>2816</v>
      </c>
      <c r="E2259" s="323">
        <v>10.3</v>
      </c>
    </row>
    <row r="2260" spans="1:5" ht="14.25">
      <c r="A2260" s="321">
        <v>1906</v>
      </c>
      <c r="B2260" s="321">
        <v>22502</v>
      </c>
      <c r="D2260" s="322" t="s">
        <v>2817</v>
      </c>
      <c r="E2260" s="323">
        <v>9.99</v>
      </c>
    </row>
    <row r="2261" spans="1:5" ht="14.25">
      <c r="A2261" s="321">
        <v>1923</v>
      </c>
      <c r="B2261" s="321">
        <v>22511</v>
      </c>
      <c r="D2261" s="322" t="s">
        <v>2818</v>
      </c>
      <c r="E2261" s="323">
        <v>9.82</v>
      </c>
    </row>
    <row r="2262" spans="1:5" ht="14.25">
      <c r="A2262" s="321">
        <v>1921</v>
      </c>
      <c r="B2262" s="321">
        <v>22509</v>
      </c>
      <c r="D2262" s="322" t="s">
        <v>2819</v>
      </c>
      <c r="E2262" s="323">
        <v>9.5</v>
      </c>
    </row>
    <row r="2263" spans="1:5" ht="14.25">
      <c r="A2263" s="321">
        <v>1920</v>
      </c>
      <c r="B2263" s="321">
        <v>22508</v>
      </c>
      <c r="D2263" s="322" t="s">
        <v>2820</v>
      </c>
      <c r="E2263" s="323">
        <v>8.09</v>
      </c>
    </row>
    <row r="2264" spans="1:5" ht="14.25">
      <c r="A2264" s="321">
        <v>1922</v>
      </c>
      <c r="B2264" s="321">
        <v>22510</v>
      </c>
      <c r="D2264" s="322" t="s">
        <v>2821</v>
      </c>
      <c r="E2264" s="323">
        <v>5.56</v>
      </c>
    </row>
    <row r="2265" spans="1:5" ht="14.25">
      <c r="A2265" s="321">
        <v>1078</v>
      </c>
      <c r="B2265" s="321">
        <v>7525</v>
      </c>
      <c r="D2265" s="322" t="s">
        <v>2822</v>
      </c>
      <c r="E2265" s="323">
        <v>13.9</v>
      </c>
    </row>
    <row r="2266" spans="1:5" ht="14.25">
      <c r="A2266" s="321">
        <v>1046</v>
      </c>
      <c r="B2266" s="321">
        <v>7256</v>
      </c>
      <c r="D2266" s="322" t="s">
        <v>2823</v>
      </c>
      <c r="E2266" s="323">
        <v>13.7</v>
      </c>
    </row>
    <row r="2267" spans="1:5" ht="14.25">
      <c r="A2267" s="321">
        <v>1075</v>
      </c>
      <c r="B2267" s="321">
        <v>7431</v>
      </c>
      <c r="D2267" s="322" t="s">
        <v>2824</v>
      </c>
      <c r="E2267" s="323">
        <v>13.5</v>
      </c>
    </row>
    <row r="2268" spans="1:5" ht="14.25">
      <c r="A2268" s="321">
        <v>1061</v>
      </c>
      <c r="B2268" s="321">
        <v>7330</v>
      </c>
      <c r="D2268" s="322" t="s">
        <v>2825</v>
      </c>
      <c r="E2268" s="323">
        <v>12.9</v>
      </c>
    </row>
    <row r="2269" spans="1:5" ht="14.25">
      <c r="A2269" s="321">
        <v>1062</v>
      </c>
      <c r="B2269" s="321">
        <v>7340</v>
      </c>
      <c r="D2269" s="322" t="s">
        <v>2826</v>
      </c>
      <c r="E2269" s="323">
        <v>12.8</v>
      </c>
    </row>
    <row r="2270" spans="1:5" ht="14.25">
      <c r="A2270" s="321">
        <v>1077</v>
      </c>
      <c r="B2270" s="321">
        <v>7500</v>
      </c>
      <c r="D2270" s="322" t="s">
        <v>2827</v>
      </c>
      <c r="E2270" s="323">
        <v>12.7</v>
      </c>
    </row>
    <row r="2271" spans="1:5" ht="14.25">
      <c r="A2271" s="321">
        <v>1074</v>
      </c>
      <c r="B2271" s="321">
        <v>7425</v>
      </c>
      <c r="D2271" s="322" t="s">
        <v>2828</v>
      </c>
      <c r="E2271" s="323">
        <v>12.1</v>
      </c>
    </row>
    <row r="2272" spans="1:5" ht="14.25">
      <c r="A2272" s="321">
        <v>1059</v>
      </c>
      <c r="B2272" s="321">
        <v>7301</v>
      </c>
      <c r="D2272" s="322" t="s">
        <v>2829</v>
      </c>
      <c r="E2272" s="323">
        <v>11.9</v>
      </c>
    </row>
    <row r="2273" spans="1:5" ht="14.25">
      <c r="A2273" s="321">
        <v>1047</v>
      </c>
      <c r="B2273" s="321">
        <v>7257</v>
      </c>
      <c r="D2273" s="322" t="s">
        <v>2830</v>
      </c>
      <c r="E2273" s="323">
        <v>11.6</v>
      </c>
    </row>
    <row r="2274" spans="1:5" ht="14.25">
      <c r="A2274" s="321">
        <v>1068</v>
      </c>
      <c r="B2274" s="321">
        <v>7403</v>
      </c>
      <c r="D2274" s="322" t="s">
        <v>2831</v>
      </c>
      <c r="E2274" s="323">
        <v>11.6</v>
      </c>
    </row>
    <row r="2275" spans="1:5" ht="14.25">
      <c r="A2275" s="321">
        <v>1072</v>
      </c>
      <c r="B2275" s="321">
        <v>7420</v>
      </c>
      <c r="D2275" s="322" t="s">
        <v>2832</v>
      </c>
      <c r="E2275" s="323">
        <v>11.5</v>
      </c>
    </row>
    <row r="2276" spans="1:5" ht="14.25">
      <c r="A2276" s="321">
        <v>1060</v>
      </c>
      <c r="B2276" s="321">
        <v>7310</v>
      </c>
      <c r="D2276" s="322" t="s">
        <v>2833</v>
      </c>
      <c r="E2276" s="323">
        <v>11.4</v>
      </c>
    </row>
    <row r="2277" spans="1:5" ht="14.25">
      <c r="A2277" s="321">
        <v>1070</v>
      </c>
      <c r="B2277" s="321">
        <v>7409</v>
      </c>
      <c r="D2277" s="322" t="s">
        <v>2834</v>
      </c>
      <c r="E2277" s="323">
        <v>11.3</v>
      </c>
    </row>
    <row r="2278" spans="1:5" ht="14.25">
      <c r="A2278" s="321">
        <v>1071</v>
      </c>
      <c r="B2278" s="321">
        <v>7410</v>
      </c>
      <c r="D2278" s="322" t="s">
        <v>2835</v>
      </c>
      <c r="E2278" s="323">
        <v>10.9</v>
      </c>
    </row>
    <row r="2279" spans="1:5" ht="14.25">
      <c r="A2279" s="321">
        <v>1058</v>
      </c>
      <c r="B2279" s="321">
        <v>7300</v>
      </c>
      <c r="D2279" s="322" t="s">
        <v>2836</v>
      </c>
      <c r="E2279" s="323">
        <v>10.8</v>
      </c>
    </row>
    <row r="2280" spans="1:5" ht="14.25">
      <c r="A2280" s="321">
        <v>1067</v>
      </c>
      <c r="B2280" s="321">
        <v>7400</v>
      </c>
      <c r="D2280" s="322" t="s">
        <v>2837</v>
      </c>
      <c r="E2280" s="323">
        <v>10.7</v>
      </c>
    </row>
    <row r="2281" spans="1:5" ht="14.25">
      <c r="A2281" s="321">
        <v>1045</v>
      </c>
      <c r="B2281" s="321">
        <v>7255</v>
      </c>
      <c r="D2281" s="322" t="s">
        <v>2838</v>
      </c>
      <c r="E2281" s="323">
        <v>10.5</v>
      </c>
    </row>
    <row r="2282" spans="1:5" ht="14.25">
      <c r="A2282" s="321">
        <v>1057</v>
      </c>
      <c r="B2282" s="321">
        <v>7004</v>
      </c>
      <c r="D2282" s="322" t="s">
        <v>2839</v>
      </c>
      <c r="E2282" s="323">
        <v>10.4</v>
      </c>
    </row>
    <row r="2283" spans="1:5" ht="14.25">
      <c r="A2283" s="321">
        <v>1048</v>
      </c>
      <c r="B2283" s="321">
        <v>7258</v>
      </c>
      <c r="D2283" s="322" t="s">
        <v>2840</v>
      </c>
      <c r="E2283" s="323">
        <v>10.2</v>
      </c>
    </row>
    <row r="2284" spans="1:5" ht="14.25">
      <c r="A2284" s="321">
        <v>1053</v>
      </c>
      <c r="B2284" s="321">
        <v>7263</v>
      </c>
      <c r="D2284" s="322" t="s">
        <v>2841</v>
      </c>
      <c r="E2284" s="323">
        <v>10.1</v>
      </c>
    </row>
    <row r="2285" spans="1:5" ht="14.25">
      <c r="A2285" s="321">
        <v>1049</v>
      </c>
      <c r="B2285" s="321">
        <v>7259</v>
      </c>
      <c r="D2285" s="322" t="s">
        <v>2842</v>
      </c>
      <c r="E2285" s="323">
        <v>9.95</v>
      </c>
    </row>
    <row r="2286" spans="1:5" ht="14.25">
      <c r="A2286" s="321">
        <v>1052</v>
      </c>
      <c r="B2286" s="321">
        <v>7262</v>
      </c>
      <c r="D2286" s="322" t="s">
        <v>2843</v>
      </c>
      <c r="E2286" s="323">
        <v>9.75</v>
      </c>
    </row>
    <row r="2287" spans="1:5" ht="14.25">
      <c r="A2287" s="321">
        <v>1069</v>
      </c>
      <c r="B2287" s="321">
        <v>7407</v>
      </c>
      <c r="D2287" s="322" t="s">
        <v>2844</v>
      </c>
      <c r="E2287" s="323">
        <v>9.75</v>
      </c>
    </row>
    <row r="2288" spans="1:5" ht="14.25">
      <c r="A2288" s="321">
        <v>1035</v>
      </c>
      <c r="B2288" s="321">
        <v>7113</v>
      </c>
      <c r="D2288" s="322" t="s">
        <v>2845</v>
      </c>
      <c r="E2288" s="323">
        <v>9.66</v>
      </c>
    </row>
    <row r="2289" spans="1:5" ht="14.25">
      <c r="A2289" s="321">
        <v>1030</v>
      </c>
      <c r="B2289" s="321">
        <v>7025</v>
      </c>
      <c r="D2289" s="322" t="s">
        <v>2846</v>
      </c>
      <c r="E2289" s="323">
        <v>9.52</v>
      </c>
    </row>
    <row r="2290" spans="1:5" ht="14.25">
      <c r="A2290" s="321">
        <v>1028</v>
      </c>
      <c r="B2290" s="321">
        <v>7010</v>
      </c>
      <c r="D2290" s="322" t="s">
        <v>2847</v>
      </c>
      <c r="E2290" s="323">
        <v>9.43</v>
      </c>
    </row>
    <row r="2291" spans="1:5" ht="14.25">
      <c r="A2291" s="321">
        <v>1033</v>
      </c>
      <c r="B2291" s="321">
        <v>7111</v>
      </c>
      <c r="D2291" s="322" t="s">
        <v>2848</v>
      </c>
      <c r="E2291" s="323">
        <v>9.33</v>
      </c>
    </row>
    <row r="2292" spans="1:5" ht="14.25">
      <c r="A2292" s="321">
        <v>1032</v>
      </c>
      <c r="B2292" s="321">
        <v>7110</v>
      </c>
      <c r="D2292" s="322" t="s">
        <v>2849</v>
      </c>
      <c r="E2292" s="323">
        <v>9.19</v>
      </c>
    </row>
    <row r="2293" spans="1:5" ht="14.25">
      <c r="A2293" s="321">
        <v>1076</v>
      </c>
      <c r="B2293" s="321">
        <v>7432</v>
      </c>
      <c r="D2293" s="322" t="s">
        <v>2850</v>
      </c>
      <c r="E2293" s="323">
        <v>9.19</v>
      </c>
    </row>
    <row r="2294" spans="1:5" ht="14.25">
      <c r="A2294" s="321">
        <v>1055</v>
      </c>
      <c r="B2294" s="321">
        <v>7815</v>
      </c>
      <c r="D2294" s="322" t="s">
        <v>2851</v>
      </c>
      <c r="E2294" s="323">
        <v>9.15</v>
      </c>
    </row>
    <row r="2295" spans="1:5" ht="14.25">
      <c r="A2295" s="321">
        <v>1039</v>
      </c>
      <c r="B2295" s="321">
        <v>7160</v>
      </c>
      <c r="D2295" s="322" t="s">
        <v>2852</v>
      </c>
      <c r="E2295" s="323">
        <v>9.1</v>
      </c>
    </row>
    <row r="2296" spans="1:5" ht="14.25">
      <c r="A2296" s="321">
        <v>1025</v>
      </c>
      <c r="B2296" s="321">
        <v>7001</v>
      </c>
      <c r="D2296" s="322" t="s">
        <v>2853</v>
      </c>
      <c r="E2296" s="323">
        <v>9.06</v>
      </c>
    </row>
    <row r="2297" spans="1:5" ht="14.25">
      <c r="A2297" s="321">
        <v>1037</v>
      </c>
      <c r="B2297" s="321">
        <v>7125</v>
      </c>
      <c r="D2297" s="322" t="s">
        <v>2854</v>
      </c>
      <c r="E2297" s="323">
        <v>9.06</v>
      </c>
    </row>
    <row r="2298" spans="1:5" ht="14.25">
      <c r="A2298" s="321">
        <v>1054</v>
      </c>
      <c r="B2298" s="321">
        <v>7813</v>
      </c>
      <c r="D2298" s="322" t="s">
        <v>2855</v>
      </c>
      <c r="E2298" s="323">
        <v>9.06</v>
      </c>
    </row>
    <row r="2299" spans="1:5" ht="14.25">
      <c r="A2299" s="321">
        <v>1024</v>
      </c>
      <c r="B2299" s="321">
        <v>7000</v>
      </c>
      <c r="D2299" s="322" t="s">
        <v>2856</v>
      </c>
      <c r="E2299" s="323">
        <v>9.01</v>
      </c>
    </row>
    <row r="2300" spans="1:5" ht="14.25">
      <c r="A2300" s="321">
        <v>1027</v>
      </c>
      <c r="B2300" s="321">
        <v>7007</v>
      </c>
      <c r="D2300" s="322" t="s">
        <v>2857</v>
      </c>
      <c r="E2300" s="323">
        <v>8.94</v>
      </c>
    </row>
    <row r="2301" spans="1:5" ht="14.25">
      <c r="A2301" s="321">
        <v>1065</v>
      </c>
      <c r="B2301" s="321">
        <v>7353</v>
      </c>
      <c r="D2301" s="322" t="s">
        <v>2858</v>
      </c>
      <c r="E2301" s="323">
        <v>8.86</v>
      </c>
    </row>
    <row r="2302" spans="1:5" ht="14.25">
      <c r="A2302" s="321">
        <v>1079</v>
      </c>
      <c r="B2302" s="321">
        <v>38500</v>
      </c>
      <c r="D2302" s="322" t="s">
        <v>2859</v>
      </c>
      <c r="E2302" s="323">
        <v>8.81</v>
      </c>
    </row>
    <row r="2303" spans="1:5" ht="14.25">
      <c r="A2303" s="321">
        <v>1036</v>
      </c>
      <c r="B2303" s="321">
        <v>7115</v>
      </c>
      <c r="D2303" s="322" t="s">
        <v>2860</v>
      </c>
      <c r="E2303" s="323">
        <v>8.8</v>
      </c>
    </row>
    <row r="2304" spans="1:5" ht="14.25">
      <c r="A2304" s="321">
        <v>1051</v>
      </c>
      <c r="B2304" s="321">
        <v>7261</v>
      </c>
      <c r="D2304" s="322" t="s">
        <v>2861</v>
      </c>
      <c r="E2304" s="323">
        <v>8.75</v>
      </c>
    </row>
    <row r="2305" spans="1:5" ht="14.25">
      <c r="A2305" s="321">
        <v>1073</v>
      </c>
      <c r="B2305" s="321">
        <v>7421</v>
      </c>
      <c r="D2305" s="322" t="s">
        <v>2862</v>
      </c>
      <c r="E2305" s="323">
        <v>8.75</v>
      </c>
    </row>
    <row r="2306" spans="1:5" ht="14.25">
      <c r="A2306" s="321">
        <v>1029</v>
      </c>
      <c r="B2306" s="321">
        <v>7012</v>
      </c>
      <c r="D2306" s="322" t="s">
        <v>2863</v>
      </c>
      <c r="E2306" s="323">
        <v>8.67</v>
      </c>
    </row>
    <row r="2307" spans="1:5" ht="14.25">
      <c r="A2307" s="321">
        <v>1044</v>
      </c>
      <c r="B2307" s="321">
        <v>7210</v>
      </c>
      <c r="D2307" s="322" t="s">
        <v>2864</v>
      </c>
      <c r="E2307" s="323">
        <v>8.63</v>
      </c>
    </row>
    <row r="2308" spans="1:5" ht="14.25">
      <c r="A2308" s="321">
        <v>1050</v>
      </c>
      <c r="B2308" s="321">
        <v>7260</v>
      </c>
      <c r="D2308" s="322" t="s">
        <v>2865</v>
      </c>
      <c r="E2308" s="323">
        <v>8.56</v>
      </c>
    </row>
    <row r="2309" spans="1:5" ht="14.25">
      <c r="A2309" s="321">
        <v>1063</v>
      </c>
      <c r="B2309" s="321">
        <v>7351</v>
      </c>
      <c r="D2309" s="322" t="s">
        <v>2866</v>
      </c>
      <c r="E2309" s="323">
        <v>8.5</v>
      </c>
    </row>
    <row r="2310" spans="1:5" ht="14.25">
      <c r="A2310" s="321">
        <v>1040</v>
      </c>
      <c r="B2310" s="321">
        <v>7170</v>
      </c>
      <c r="D2310" s="322" t="s">
        <v>2867</v>
      </c>
      <c r="E2310" s="323">
        <v>8.4</v>
      </c>
    </row>
    <row r="2311" spans="1:5" ht="14.25">
      <c r="A2311" s="321">
        <v>1041</v>
      </c>
      <c r="B2311" s="321">
        <v>7180</v>
      </c>
      <c r="D2311" s="322" t="s">
        <v>2868</v>
      </c>
      <c r="E2311" s="323">
        <v>8.26</v>
      </c>
    </row>
    <row r="2312" spans="1:5" ht="14.25">
      <c r="A2312" s="321">
        <v>1031</v>
      </c>
      <c r="B2312" s="321">
        <v>7100</v>
      </c>
      <c r="D2312" s="322" t="s">
        <v>2869</v>
      </c>
      <c r="E2312" s="323">
        <v>8.25</v>
      </c>
    </row>
    <row r="2313" spans="1:5" ht="14.25">
      <c r="A2313" s="321">
        <v>1043</v>
      </c>
      <c r="B2313" s="321">
        <v>7201</v>
      </c>
      <c r="D2313" s="322" t="s">
        <v>2870</v>
      </c>
      <c r="E2313" s="323">
        <v>8.25</v>
      </c>
    </row>
    <row r="2314" spans="1:5" ht="14.25">
      <c r="A2314" s="321">
        <v>1026</v>
      </c>
      <c r="B2314" s="321">
        <v>7002</v>
      </c>
      <c r="D2314" s="322" t="s">
        <v>2871</v>
      </c>
      <c r="E2314" s="323">
        <v>8.13</v>
      </c>
    </row>
    <row r="2315" spans="1:5" ht="14.25">
      <c r="A2315" s="321">
        <v>1042</v>
      </c>
      <c r="B2315" s="321">
        <v>7200</v>
      </c>
      <c r="D2315" s="322" t="s">
        <v>2872</v>
      </c>
      <c r="E2315" s="323">
        <v>7.81</v>
      </c>
    </row>
    <row r="2316" spans="1:5" ht="14.25">
      <c r="A2316" s="321">
        <v>1064</v>
      </c>
      <c r="B2316" s="321">
        <v>7352</v>
      </c>
      <c r="D2316" s="322" t="s">
        <v>2873</v>
      </c>
      <c r="E2316" s="323">
        <v>7.69</v>
      </c>
    </row>
    <row r="2317" spans="1:5" ht="14.25">
      <c r="A2317" s="321">
        <v>1034</v>
      </c>
      <c r="B2317" s="321">
        <v>7112</v>
      </c>
      <c r="D2317" s="322" t="s">
        <v>2874</v>
      </c>
      <c r="E2317" s="323">
        <v>7.5</v>
      </c>
    </row>
    <row r="2318" spans="1:5" ht="14.25">
      <c r="A2318" s="321">
        <v>1066</v>
      </c>
      <c r="B2318" s="321">
        <v>7354</v>
      </c>
      <c r="D2318" s="322" t="s">
        <v>2875</v>
      </c>
      <c r="E2318" s="323">
        <v>7.44</v>
      </c>
    </row>
    <row r="2319" spans="1:5" ht="14.25">
      <c r="A2319" s="321">
        <v>1056</v>
      </c>
      <c r="B2319" s="321">
        <v>23805</v>
      </c>
      <c r="D2319" s="322" t="s">
        <v>2876</v>
      </c>
      <c r="E2319" s="323">
        <v>5.98</v>
      </c>
    </row>
    <row r="2320" spans="1:5" ht="14.25">
      <c r="A2320" s="321">
        <v>1038</v>
      </c>
      <c r="B2320" s="321">
        <v>7130</v>
      </c>
      <c r="D2320" s="322" t="s">
        <v>2877</v>
      </c>
      <c r="E2320" s="323">
        <v>2.75</v>
      </c>
    </row>
    <row r="2321" spans="1:5" ht="14.25">
      <c r="A2321" s="321">
        <v>3174</v>
      </c>
      <c r="B2321" s="321">
        <v>42603</v>
      </c>
      <c r="D2321" s="322" t="s">
        <v>2878</v>
      </c>
      <c r="E2321" s="323">
        <v>3.6</v>
      </c>
    </row>
    <row r="2322" spans="1:5" ht="14.25">
      <c r="A2322" s="321">
        <v>3170</v>
      </c>
      <c r="B2322" s="321">
        <v>20251</v>
      </c>
      <c r="D2322" s="322" t="s">
        <v>2879</v>
      </c>
      <c r="E2322" s="323">
        <v>2.88</v>
      </c>
    </row>
    <row r="2323" spans="1:5" ht="14.25">
      <c r="A2323" s="321">
        <v>3177</v>
      </c>
      <c r="B2323" s="321">
        <v>42606</v>
      </c>
      <c r="D2323" s="322" t="s">
        <v>2880</v>
      </c>
      <c r="E2323" s="323">
        <v>2.82</v>
      </c>
    </row>
    <row r="2324" spans="1:5" ht="14.25">
      <c r="A2324" s="321">
        <v>3175</v>
      </c>
      <c r="B2324" s="321">
        <v>42604</v>
      </c>
      <c r="D2324" s="322" t="s">
        <v>2881</v>
      </c>
      <c r="E2324" s="323">
        <v>2.8</v>
      </c>
    </row>
    <row r="2325" spans="1:5" ht="14.25">
      <c r="A2325" s="321">
        <v>3173</v>
      </c>
      <c r="B2325" s="321">
        <v>20254</v>
      </c>
      <c r="D2325" s="322" t="s">
        <v>2882</v>
      </c>
      <c r="E2325" s="323">
        <v>2.56</v>
      </c>
    </row>
    <row r="2326" spans="1:5" ht="14.25">
      <c r="A2326" s="321">
        <v>3176</v>
      </c>
      <c r="B2326" s="321">
        <v>42605</v>
      </c>
      <c r="D2326" s="322" t="s">
        <v>2883</v>
      </c>
      <c r="E2326" s="323">
        <v>2.5</v>
      </c>
    </row>
    <row r="2327" spans="1:5" ht="14.25">
      <c r="A2327" s="321">
        <v>3168</v>
      </c>
      <c r="B2327" s="321">
        <v>20249</v>
      </c>
      <c r="D2327" s="322" t="s">
        <v>2884</v>
      </c>
      <c r="E2327" s="323">
        <v>2.38</v>
      </c>
    </row>
    <row r="2328" spans="1:5" ht="14.25">
      <c r="A2328" s="321">
        <v>3169</v>
      </c>
      <c r="B2328" s="321">
        <v>20250</v>
      </c>
      <c r="D2328" s="322" t="s">
        <v>2885</v>
      </c>
      <c r="E2328" s="323">
        <v>2.1</v>
      </c>
    </row>
    <row r="2329" spans="1:5" ht="14.25">
      <c r="A2329" s="321">
        <v>3172</v>
      </c>
      <c r="B2329" s="321">
        <v>20253</v>
      </c>
      <c r="D2329" s="322" t="s">
        <v>2886</v>
      </c>
      <c r="E2329" s="323">
        <v>1.5</v>
      </c>
    </row>
    <row r="2330" spans="1:5" ht="14.25">
      <c r="A2330" s="321">
        <v>3166</v>
      </c>
      <c r="B2330" s="321">
        <v>20247</v>
      </c>
      <c r="D2330" s="322" t="s">
        <v>2887</v>
      </c>
      <c r="E2330" s="323">
        <v>1.3</v>
      </c>
    </row>
    <row r="2331" spans="1:5" ht="14.25">
      <c r="A2331" s="321">
        <v>3167</v>
      </c>
      <c r="B2331" s="321">
        <v>20248</v>
      </c>
      <c r="D2331" s="322" t="s">
        <v>2888</v>
      </c>
      <c r="E2331" s="323">
        <v>1.2</v>
      </c>
    </row>
    <row r="2332" spans="1:5" ht="14.25">
      <c r="A2332" s="321">
        <v>3171</v>
      </c>
      <c r="B2332" s="321">
        <v>20252</v>
      </c>
      <c r="D2332" s="322" t="s">
        <v>2889</v>
      </c>
      <c r="E2332" s="323">
        <v>1</v>
      </c>
    </row>
    <row r="2333" spans="1:5" ht="14.25">
      <c r="A2333" s="321">
        <v>3165</v>
      </c>
      <c r="B2333" s="321">
        <v>20246</v>
      </c>
      <c r="D2333" s="322" t="s">
        <v>2890</v>
      </c>
      <c r="E2333" s="323">
        <v>0.9</v>
      </c>
    </row>
    <row r="2334" spans="1:5" ht="14.25">
      <c r="A2334" s="321">
        <v>265</v>
      </c>
      <c r="B2334" s="321">
        <v>25623</v>
      </c>
      <c r="D2334" s="322" t="s">
        <v>2891</v>
      </c>
      <c r="E2334" s="323">
        <v>14.1</v>
      </c>
    </row>
    <row r="2335" spans="1:5" ht="14.25">
      <c r="A2335" s="321">
        <v>246</v>
      </c>
      <c r="B2335" s="321">
        <v>25478</v>
      </c>
      <c r="D2335" s="322" t="s">
        <v>2892</v>
      </c>
      <c r="E2335" s="323">
        <v>13.1</v>
      </c>
    </row>
    <row r="2336" spans="1:5" ht="14.25">
      <c r="A2336" s="321">
        <v>239</v>
      </c>
      <c r="B2336" s="321">
        <v>25460</v>
      </c>
      <c r="D2336" s="322" t="s">
        <v>2893</v>
      </c>
      <c r="E2336" s="323">
        <v>12.7</v>
      </c>
    </row>
    <row r="2337" spans="1:5" ht="14.25">
      <c r="A2337" s="321">
        <v>258</v>
      </c>
      <c r="B2337" s="321">
        <v>25562</v>
      </c>
      <c r="D2337" s="322" t="s">
        <v>2894</v>
      </c>
      <c r="E2337" s="323">
        <v>12.7</v>
      </c>
    </row>
    <row r="2338" spans="1:5" ht="14.25">
      <c r="A2338" s="321">
        <v>260</v>
      </c>
      <c r="B2338" s="321">
        <v>25568</v>
      </c>
      <c r="D2338" s="322" t="s">
        <v>2895</v>
      </c>
      <c r="E2338" s="323">
        <v>12.3</v>
      </c>
    </row>
    <row r="2339" spans="1:5" ht="14.25">
      <c r="A2339" s="321">
        <v>274</v>
      </c>
      <c r="B2339" s="321">
        <v>26274</v>
      </c>
      <c r="D2339" s="322" t="s">
        <v>2896</v>
      </c>
      <c r="E2339" s="323">
        <v>12.2</v>
      </c>
    </row>
    <row r="2340" spans="1:5" ht="14.25">
      <c r="A2340" s="321">
        <v>273</v>
      </c>
      <c r="B2340" s="321">
        <v>26273</v>
      </c>
      <c r="D2340" s="322" t="s">
        <v>2897</v>
      </c>
      <c r="E2340" s="323">
        <v>11.8</v>
      </c>
    </row>
    <row r="2341" spans="1:5" ht="14.25">
      <c r="A2341" s="321">
        <v>261</v>
      </c>
      <c r="B2341" s="321">
        <v>25570</v>
      </c>
      <c r="D2341" s="322" t="s">
        <v>2898</v>
      </c>
      <c r="E2341" s="323">
        <v>11.2</v>
      </c>
    </row>
    <row r="2342" spans="1:5" ht="14.25">
      <c r="A2342" s="321">
        <v>247</v>
      </c>
      <c r="B2342" s="321">
        <v>25516</v>
      </c>
      <c r="D2342" s="322" t="s">
        <v>2899</v>
      </c>
      <c r="E2342" s="323">
        <v>10.8</v>
      </c>
    </row>
    <row r="2343" spans="1:5" ht="14.25">
      <c r="A2343" s="321">
        <v>270</v>
      </c>
      <c r="B2343" s="321">
        <v>26270</v>
      </c>
      <c r="D2343" s="322" t="s">
        <v>2900</v>
      </c>
      <c r="E2343" s="323">
        <v>10.8</v>
      </c>
    </row>
    <row r="2344" spans="1:5" ht="14.25">
      <c r="A2344" s="321">
        <v>243</v>
      </c>
      <c r="B2344" s="321">
        <v>25468</v>
      </c>
      <c r="D2344" s="322" t="s">
        <v>2901</v>
      </c>
      <c r="E2344" s="323">
        <v>10.7</v>
      </c>
    </row>
    <row r="2345" spans="1:5" ht="14.25">
      <c r="A2345" s="321">
        <v>240</v>
      </c>
      <c r="B2345" s="321">
        <v>25462</v>
      </c>
      <c r="D2345" s="322" t="s">
        <v>2902</v>
      </c>
      <c r="E2345" s="323">
        <v>10.4</v>
      </c>
    </row>
    <row r="2346" spans="1:5" ht="14.25">
      <c r="A2346" s="321">
        <v>234</v>
      </c>
      <c r="B2346" s="321">
        <v>25435</v>
      </c>
      <c r="D2346" s="322" t="s">
        <v>2903</v>
      </c>
      <c r="E2346" s="323">
        <v>10.3</v>
      </c>
    </row>
    <row r="2347" spans="1:5" ht="14.25">
      <c r="A2347" s="321">
        <v>235</v>
      </c>
      <c r="B2347" s="321">
        <v>25444</v>
      </c>
      <c r="D2347" s="322" t="s">
        <v>2904</v>
      </c>
      <c r="E2347" s="323">
        <v>10.3</v>
      </c>
    </row>
    <row r="2348" spans="1:5" ht="14.25">
      <c r="A2348" s="321">
        <v>237</v>
      </c>
      <c r="B2348" s="321">
        <v>25457</v>
      </c>
      <c r="D2348" s="322" t="s">
        <v>2905</v>
      </c>
      <c r="E2348" s="323">
        <v>10.3</v>
      </c>
    </row>
    <row r="2349" spans="1:5" ht="14.25">
      <c r="A2349" s="321">
        <v>241</v>
      </c>
      <c r="B2349" s="321">
        <v>25463</v>
      </c>
      <c r="D2349" s="322" t="s">
        <v>2906</v>
      </c>
      <c r="E2349" s="323">
        <v>10.3</v>
      </c>
    </row>
    <row r="2350" spans="1:5" ht="14.25">
      <c r="A2350" s="321">
        <v>256</v>
      </c>
      <c r="B2350" s="321">
        <v>25560</v>
      </c>
      <c r="D2350" s="322" t="s">
        <v>2907</v>
      </c>
      <c r="E2350" s="323">
        <v>10.2</v>
      </c>
    </row>
    <row r="2351" spans="1:5" ht="14.25">
      <c r="A2351" s="321">
        <v>242</v>
      </c>
      <c r="B2351" s="321">
        <v>25464</v>
      </c>
      <c r="D2351" s="322" t="s">
        <v>2908</v>
      </c>
      <c r="E2351" s="323">
        <v>10.1</v>
      </c>
    </row>
    <row r="2352" spans="1:5" ht="14.25">
      <c r="A2352" s="321">
        <v>272</v>
      </c>
      <c r="B2352" s="321">
        <v>26272</v>
      </c>
      <c r="D2352" s="322" t="s">
        <v>2909</v>
      </c>
      <c r="E2352" s="323">
        <v>9.95</v>
      </c>
    </row>
    <row r="2353" spans="1:5" ht="14.25">
      <c r="A2353" s="321">
        <v>250</v>
      </c>
      <c r="B2353" s="321">
        <v>25548</v>
      </c>
      <c r="D2353" s="322" t="s">
        <v>2910</v>
      </c>
      <c r="E2353" s="323">
        <v>9.54</v>
      </c>
    </row>
    <row r="2354" spans="1:5" ht="14.25">
      <c r="A2354" s="321">
        <v>271</v>
      </c>
      <c r="B2354" s="321">
        <v>26271</v>
      </c>
      <c r="D2354" s="322" t="s">
        <v>2911</v>
      </c>
      <c r="E2354" s="323">
        <v>9.4</v>
      </c>
    </row>
    <row r="2355" spans="1:5" ht="14.25">
      <c r="A2355" s="321">
        <v>228</v>
      </c>
      <c r="B2355" s="321">
        <v>25404</v>
      </c>
      <c r="D2355" s="322" t="s">
        <v>2912</v>
      </c>
      <c r="E2355" s="323">
        <v>9.09</v>
      </c>
    </row>
    <row r="2356" spans="1:5" ht="14.25">
      <c r="A2356" s="321">
        <v>229</v>
      </c>
      <c r="B2356" s="321">
        <v>25405</v>
      </c>
      <c r="D2356" s="322" t="s">
        <v>2913</v>
      </c>
      <c r="E2356" s="323">
        <v>8.96</v>
      </c>
    </row>
    <row r="2357" spans="1:5" ht="14.25">
      <c r="A2357" s="321">
        <v>231</v>
      </c>
      <c r="B2357" s="321">
        <v>25410</v>
      </c>
      <c r="D2357" s="322" t="s">
        <v>2914</v>
      </c>
      <c r="E2357" s="323">
        <v>8.83</v>
      </c>
    </row>
    <row r="2358" spans="1:5" ht="14.25">
      <c r="A2358" s="321">
        <v>252</v>
      </c>
      <c r="B2358" s="321">
        <v>25550</v>
      </c>
      <c r="D2358" s="322" t="s">
        <v>2915</v>
      </c>
      <c r="E2358" s="323">
        <v>8.81</v>
      </c>
    </row>
    <row r="2359" spans="1:5" ht="14.25">
      <c r="A2359" s="321">
        <v>267</v>
      </c>
      <c r="B2359" s="321">
        <v>26256</v>
      </c>
      <c r="D2359" s="322" t="s">
        <v>2916</v>
      </c>
      <c r="E2359" s="323">
        <v>8.6</v>
      </c>
    </row>
    <row r="2360" spans="1:5" ht="14.25">
      <c r="A2360" s="321">
        <v>255</v>
      </c>
      <c r="B2360" s="321">
        <v>25555</v>
      </c>
      <c r="D2360" s="322" t="s">
        <v>2917</v>
      </c>
      <c r="E2360" s="323">
        <v>8.53</v>
      </c>
    </row>
    <row r="2361" spans="1:5" ht="14.25">
      <c r="A2361" s="321">
        <v>266</v>
      </c>
      <c r="B2361" s="321">
        <v>25625</v>
      </c>
      <c r="D2361" s="322" t="s">
        <v>2918</v>
      </c>
      <c r="E2361" s="323">
        <v>8.5</v>
      </c>
    </row>
    <row r="2362" spans="1:5" ht="14.25">
      <c r="A2362" s="321">
        <v>244</v>
      </c>
      <c r="B2362" s="321">
        <v>25472</v>
      </c>
      <c r="D2362" s="322" t="s">
        <v>2919</v>
      </c>
      <c r="E2362" s="323">
        <v>8.48</v>
      </c>
    </row>
    <row r="2363" spans="1:5" ht="14.25">
      <c r="A2363" s="321">
        <v>253</v>
      </c>
      <c r="B2363" s="321">
        <v>25552</v>
      </c>
      <c r="D2363" s="322" t="s">
        <v>2920</v>
      </c>
      <c r="E2363" s="323">
        <v>8.3</v>
      </c>
    </row>
    <row r="2364" spans="1:5" ht="14.25">
      <c r="A2364" s="321">
        <v>259</v>
      </c>
      <c r="B2364" s="321">
        <v>25564</v>
      </c>
      <c r="D2364" s="322" t="s">
        <v>2921</v>
      </c>
      <c r="E2364" s="323">
        <v>8.25</v>
      </c>
    </row>
    <row r="2365" spans="1:5" ht="14.25">
      <c r="A2365" s="321">
        <v>269</v>
      </c>
      <c r="B2365" s="321">
        <v>26268</v>
      </c>
      <c r="D2365" s="322" t="s">
        <v>2922</v>
      </c>
      <c r="E2365" s="323">
        <v>8.15</v>
      </c>
    </row>
    <row r="2366" spans="1:5" ht="14.25">
      <c r="A2366" s="321">
        <v>263</v>
      </c>
      <c r="B2366" s="321">
        <v>25573</v>
      </c>
      <c r="D2366" s="322" t="s">
        <v>2923</v>
      </c>
      <c r="E2366" s="323">
        <v>8.11</v>
      </c>
    </row>
    <row r="2367" spans="1:5" ht="14.25">
      <c r="A2367" s="321">
        <v>238</v>
      </c>
      <c r="B2367" s="321">
        <v>25459</v>
      </c>
      <c r="D2367" s="322" t="s">
        <v>2924</v>
      </c>
      <c r="E2367" s="323">
        <v>8</v>
      </c>
    </row>
    <row r="2368" spans="1:5" ht="14.25">
      <c r="A2368" s="321">
        <v>245</v>
      </c>
      <c r="B2368" s="321">
        <v>25477</v>
      </c>
      <c r="D2368" s="322" t="s">
        <v>2925</v>
      </c>
      <c r="E2368" s="323">
        <v>7.8</v>
      </c>
    </row>
    <row r="2369" spans="1:5" ht="14.25">
      <c r="A2369" s="321">
        <v>262</v>
      </c>
      <c r="B2369" s="321">
        <v>25572</v>
      </c>
      <c r="D2369" s="322" t="s">
        <v>2926</v>
      </c>
      <c r="E2369" s="323">
        <v>7.7</v>
      </c>
    </row>
    <row r="2370" spans="1:5" ht="14.25">
      <c r="A2370" s="321">
        <v>268</v>
      </c>
      <c r="B2370" s="321">
        <v>26267</v>
      </c>
      <c r="D2370" s="322" t="s">
        <v>2927</v>
      </c>
      <c r="E2370" s="323">
        <v>7.08</v>
      </c>
    </row>
    <row r="2371" spans="1:5" ht="14.25">
      <c r="A2371" s="321">
        <v>249</v>
      </c>
      <c r="B2371" s="321">
        <v>25529</v>
      </c>
      <c r="D2371" s="322" t="s">
        <v>2928</v>
      </c>
      <c r="E2371" s="323">
        <v>7</v>
      </c>
    </row>
    <row r="2372" spans="1:5" ht="14.25">
      <c r="A2372" s="321">
        <v>248</v>
      </c>
      <c r="B2372" s="321">
        <v>25528</v>
      </c>
      <c r="D2372" s="322" t="s">
        <v>2929</v>
      </c>
      <c r="E2372" s="323">
        <v>6.4</v>
      </c>
    </row>
    <row r="2373" spans="1:5" ht="14.25">
      <c r="A2373" s="321">
        <v>251</v>
      </c>
      <c r="B2373" s="321">
        <v>25549</v>
      </c>
      <c r="D2373" s="322" t="s">
        <v>2930</v>
      </c>
      <c r="E2373" s="323">
        <v>6.02</v>
      </c>
    </row>
    <row r="2374" spans="1:5" ht="14.25">
      <c r="A2374" s="321">
        <v>254</v>
      </c>
      <c r="B2374" s="321">
        <v>25553</v>
      </c>
      <c r="D2374" s="322" t="s">
        <v>2931</v>
      </c>
      <c r="E2374" s="323">
        <v>5.76</v>
      </c>
    </row>
    <row r="2375" spans="1:5" ht="14.25">
      <c r="A2375" s="321">
        <v>230</v>
      </c>
      <c r="B2375" s="321">
        <v>25409</v>
      </c>
      <c r="D2375" s="322" t="s">
        <v>2932</v>
      </c>
      <c r="E2375" s="323">
        <v>5.75</v>
      </c>
    </row>
    <row r="2376" spans="1:5" ht="14.25">
      <c r="A2376" s="321">
        <v>236</v>
      </c>
      <c r="B2376" s="321">
        <v>25454</v>
      </c>
      <c r="D2376" s="322" t="s">
        <v>2933</v>
      </c>
      <c r="E2376" s="323">
        <v>5.5</v>
      </c>
    </row>
    <row r="2377" spans="1:5" ht="14.25">
      <c r="A2377" s="321">
        <v>264</v>
      </c>
      <c r="B2377" s="321">
        <v>25581</v>
      </c>
      <c r="D2377" s="322" t="s">
        <v>2934</v>
      </c>
      <c r="E2377" s="323">
        <v>5.5</v>
      </c>
    </row>
    <row r="2378" spans="1:5" ht="14.25">
      <c r="A2378" s="321">
        <v>257</v>
      </c>
      <c r="B2378" s="321">
        <v>25561</v>
      </c>
      <c r="D2378" s="322" t="s">
        <v>2935</v>
      </c>
      <c r="E2378" s="323">
        <v>5.17</v>
      </c>
    </row>
    <row r="2379" spans="1:5" ht="14.25">
      <c r="A2379" s="321">
        <v>233</v>
      </c>
      <c r="B2379" s="321">
        <v>25417</v>
      </c>
      <c r="D2379" s="322" t="s">
        <v>2936</v>
      </c>
      <c r="E2379" s="323">
        <v>5</v>
      </c>
    </row>
    <row r="2380" spans="1:5" ht="14.25">
      <c r="A2380" s="321">
        <v>232</v>
      </c>
      <c r="B2380" s="321">
        <v>25411</v>
      </c>
      <c r="D2380" s="322" t="s">
        <v>2937</v>
      </c>
      <c r="E2380" s="323">
        <v>4.83</v>
      </c>
    </row>
    <row r="2381" spans="1:5" ht="14.25">
      <c r="A2381" s="321">
        <v>89</v>
      </c>
      <c r="B2381" s="321">
        <v>25565</v>
      </c>
      <c r="D2381" s="322" t="s">
        <v>2938</v>
      </c>
      <c r="E2381" s="323">
        <v>26</v>
      </c>
    </row>
    <row r="2382" spans="1:5" ht="14.25">
      <c r="A2382" s="321">
        <v>79</v>
      </c>
      <c r="B2382" s="321">
        <v>25126</v>
      </c>
      <c r="D2382" s="322" t="s">
        <v>2939</v>
      </c>
      <c r="E2382" s="323">
        <v>23.9</v>
      </c>
    </row>
    <row r="2383" spans="1:5" ht="14.25">
      <c r="A2383" s="321">
        <v>137</v>
      </c>
      <c r="B2383" s="321">
        <v>26140</v>
      </c>
      <c r="D2383" s="322" t="s">
        <v>2940</v>
      </c>
      <c r="E2383" s="323">
        <v>23.5</v>
      </c>
    </row>
    <row r="2384" spans="1:5" ht="14.25">
      <c r="A2384" s="321">
        <v>91</v>
      </c>
      <c r="B2384" s="321">
        <v>25586</v>
      </c>
      <c r="D2384" s="322" t="s">
        <v>2941</v>
      </c>
      <c r="E2384" s="323">
        <v>23.1</v>
      </c>
    </row>
    <row r="2385" spans="1:5" ht="14.25">
      <c r="A2385" s="321">
        <v>139</v>
      </c>
      <c r="B2385" s="321">
        <v>26250</v>
      </c>
      <c r="D2385" s="322" t="s">
        <v>2942</v>
      </c>
      <c r="E2385" s="323">
        <v>22.1</v>
      </c>
    </row>
    <row r="2386" spans="1:5" ht="14.25">
      <c r="A2386" s="321">
        <v>87</v>
      </c>
      <c r="B2386" s="321">
        <v>25213</v>
      </c>
      <c r="D2386" s="322" t="s">
        <v>2943</v>
      </c>
      <c r="E2386" s="323">
        <v>22</v>
      </c>
    </row>
    <row r="2387" spans="1:5" ht="14.25">
      <c r="A2387" s="321">
        <v>138</v>
      </c>
      <c r="B2387" s="321">
        <v>26249</v>
      </c>
      <c r="D2387" s="322" t="s">
        <v>2944</v>
      </c>
      <c r="E2387" s="323">
        <v>22</v>
      </c>
    </row>
    <row r="2388" spans="1:5" ht="14.25">
      <c r="A2388" s="321">
        <v>90</v>
      </c>
      <c r="B2388" s="321">
        <v>25585</v>
      </c>
      <c r="D2388" s="322" t="s">
        <v>2945</v>
      </c>
      <c r="E2388" s="323">
        <v>21.9</v>
      </c>
    </row>
    <row r="2389" spans="1:5" ht="14.25">
      <c r="A2389" s="321">
        <v>69</v>
      </c>
      <c r="B2389" s="321">
        <v>8601</v>
      </c>
      <c r="D2389" s="322" t="s">
        <v>2946</v>
      </c>
      <c r="E2389" s="323">
        <v>20.4</v>
      </c>
    </row>
    <row r="2390" spans="1:5" ht="14.25">
      <c r="A2390" s="321">
        <v>133</v>
      </c>
      <c r="B2390" s="321">
        <v>25210</v>
      </c>
      <c r="D2390" s="322" t="s">
        <v>2947</v>
      </c>
      <c r="E2390" s="323">
        <v>18.8</v>
      </c>
    </row>
    <row r="2391" spans="1:5" ht="14.25">
      <c r="A2391" s="321">
        <v>135</v>
      </c>
      <c r="B2391" s="321">
        <v>25540</v>
      </c>
      <c r="D2391" s="322" t="s">
        <v>2948</v>
      </c>
      <c r="E2391" s="323">
        <v>18.5</v>
      </c>
    </row>
    <row r="2392" spans="1:5" ht="14.25">
      <c r="A2392" s="321">
        <v>70</v>
      </c>
      <c r="B2392" s="321">
        <v>8602</v>
      </c>
      <c r="D2392" s="322" t="s">
        <v>2949</v>
      </c>
      <c r="E2392" s="323">
        <v>18.4</v>
      </c>
    </row>
    <row r="2393" spans="1:5" ht="14.25">
      <c r="A2393" s="321">
        <v>134</v>
      </c>
      <c r="B2393" s="321">
        <v>25539</v>
      </c>
      <c r="D2393" s="322" t="s">
        <v>2950</v>
      </c>
      <c r="E2393" s="323">
        <v>18</v>
      </c>
    </row>
    <row r="2394" spans="1:5" ht="14.25">
      <c r="A2394" s="321">
        <v>209</v>
      </c>
      <c r="B2394" s="321">
        <v>20917</v>
      </c>
      <c r="D2394" s="322" t="s">
        <v>2951</v>
      </c>
      <c r="E2394" s="323">
        <v>17.6</v>
      </c>
    </row>
    <row r="2395" spans="1:5" ht="14.25">
      <c r="A2395" s="321">
        <v>219</v>
      </c>
      <c r="B2395" s="321">
        <v>25589</v>
      </c>
      <c r="D2395" s="322" t="s">
        <v>2952</v>
      </c>
      <c r="E2395" s="323">
        <v>17.6</v>
      </c>
    </row>
    <row r="2396" spans="1:5" ht="14.25">
      <c r="A2396" s="321">
        <v>222</v>
      </c>
      <c r="B2396" s="321">
        <v>25593</v>
      </c>
      <c r="D2396" s="322" t="s">
        <v>2953</v>
      </c>
      <c r="E2396" s="323">
        <v>17.5</v>
      </c>
    </row>
    <row r="2397" spans="1:5" ht="14.25">
      <c r="A2397" s="321">
        <v>207</v>
      </c>
      <c r="B2397" s="321">
        <v>25546</v>
      </c>
      <c r="D2397" s="322" t="s">
        <v>2954</v>
      </c>
      <c r="E2397" s="323">
        <v>17.4</v>
      </c>
    </row>
    <row r="2398" spans="1:5" ht="14.25">
      <c r="A2398" s="321">
        <v>208</v>
      </c>
      <c r="B2398" s="321">
        <v>20914</v>
      </c>
      <c r="D2398" s="322" t="s">
        <v>2955</v>
      </c>
      <c r="E2398" s="323">
        <v>17</v>
      </c>
    </row>
    <row r="2399" spans="1:5" ht="14.25">
      <c r="A2399" s="321">
        <v>214</v>
      </c>
      <c r="B2399" s="321">
        <v>25229</v>
      </c>
      <c r="D2399" s="322" t="s">
        <v>2956</v>
      </c>
      <c r="E2399" s="323">
        <v>16.9</v>
      </c>
    </row>
    <row r="2400" spans="1:5" ht="14.25">
      <c r="A2400" s="321">
        <v>224</v>
      </c>
      <c r="B2400" s="321">
        <v>25595</v>
      </c>
      <c r="D2400" s="322" t="s">
        <v>2957</v>
      </c>
      <c r="E2400" s="323">
        <v>16.8</v>
      </c>
    </row>
    <row r="2401" spans="1:5" ht="14.25">
      <c r="A2401" s="321">
        <v>205</v>
      </c>
      <c r="B2401" s="321">
        <v>25437</v>
      </c>
      <c r="D2401" s="322" t="s">
        <v>2958</v>
      </c>
      <c r="E2401" s="323">
        <v>16.2</v>
      </c>
    </row>
    <row r="2402" spans="1:5" ht="14.25">
      <c r="A2402" s="321">
        <v>206</v>
      </c>
      <c r="B2402" s="321">
        <v>25509</v>
      </c>
      <c r="D2402" s="322" t="s">
        <v>2959</v>
      </c>
      <c r="E2402" s="323">
        <v>15.9</v>
      </c>
    </row>
    <row r="2403" spans="1:5" ht="14.25">
      <c r="A2403" s="321">
        <v>71</v>
      </c>
      <c r="B2403" s="321">
        <v>8612</v>
      </c>
      <c r="D2403" s="322" t="s">
        <v>2960</v>
      </c>
      <c r="E2403" s="323">
        <v>15.7</v>
      </c>
    </row>
    <row r="2404" spans="1:5" ht="14.25">
      <c r="A2404" s="321">
        <v>212</v>
      </c>
      <c r="B2404" s="321">
        <v>25227</v>
      </c>
      <c r="D2404" s="322" t="s">
        <v>2961</v>
      </c>
      <c r="E2404" s="323">
        <v>15.5</v>
      </c>
    </row>
    <row r="2405" spans="1:5" ht="14.25">
      <c r="A2405" s="321">
        <v>72</v>
      </c>
      <c r="B2405" s="321">
        <v>25001</v>
      </c>
      <c r="D2405" s="322" t="s">
        <v>2962</v>
      </c>
      <c r="E2405" s="323">
        <v>15.4</v>
      </c>
    </row>
    <row r="2406" spans="1:5" ht="14.25">
      <c r="A2406" s="321">
        <v>88</v>
      </c>
      <c r="B2406" s="321">
        <v>25538</v>
      </c>
      <c r="D2406" s="322" t="s">
        <v>2963</v>
      </c>
      <c r="E2406" s="323">
        <v>15.2</v>
      </c>
    </row>
    <row r="2407" spans="1:5" ht="14.25">
      <c r="A2407" s="321">
        <v>215</v>
      </c>
      <c r="B2407" s="321">
        <v>25230</v>
      </c>
      <c r="D2407" s="322" t="s">
        <v>2964</v>
      </c>
      <c r="E2407" s="323">
        <v>15.2</v>
      </c>
    </row>
    <row r="2408" spans="1:5" ht="14.25">
      <c r="A2408" s="321">
        <v>226</v>
      </c>
      <c r="B2408" s="321">
        <v>25597</v>
      </c>
      <c r="D2408" s="322" t="s">
        <v>2965</v>
      </c>
      <c r="E2408" s="323">
        <v>15.1</v>
      </c>
    </row>
    <row r="2409" spans="1:5" ht="14.25">
      <c r="A2409" s="321">
        <v>76</v>
      </c>
      <c r="B2409" s="321">
        <v>25063</v>
      </c>
      <c r="D2409" s="322" t="s">
        <v>2966</v>
      </c>
      <c r="E2409" s="323">
        <v>14.9</v>
      </c>
    </row>
    <row r="2410" spans="1:5" ht="14.25">
      <c r="A2410" s="321">
        <v>125</v>
      </c>
      <c r="B2410" s="321">
        <v>25086</v>
      </c>
      <c r="D2410" s="322" t="s">
        <v>2967</v>
      </c>
      <c r="E2410" s="323">
        <v>14.8</v>
      </c>
    </row>
    <row r="2411" spans="1:5" ht="14.25">
      <c r="A2411" s="321">
        <v>78</v>
      </c>
      <c r="B2411" s="321">
        <v>25125</v>
      </c>
      <c r="D2411" s="322" t="s">
        <v>2968</v>
      </c>
      <c r="E2411" s="323">
        <v>14.5</v>
      </c>
    </row>
    <row r="2412" spans="1:5" ht="14.25">
      <c r="A2412" s="321">
        <v>213</v>
      </c>
      <c r="B2412" s="321">
        <v>25228</v>
      </c>
      <c r="D2412" s="322" t="s">
        <v>2969</v>
      </c>
      <c r="E2412" s="323">
        <v>14.4</v>
      </c>
    </row>
    <row r="2413" spans="1:5" ht="14.25">
      <c r="A2413" s="321">
        <v>225</v>
      </c>
      <c r="B2413" s="321">
        <v>25596</v>
      </c>
      <c r="D2413" s="322" t="s">
        <v>2970</v>
      </c>
      <c r="E2413" s="323">
        <v>14.4</v>
      </c>
    </row>
    <row r="2414" spans="1:5" ht="14.25">
      <c r="A2414" s="321">
        <v>211</v>
      </c>
      <c r="B2414" s="321">
        <v>25226</v>
      </c>
      <c r="D2414" s="322" t="s">
        <v>2971</v>
      </c>
      <c r="E2414" s="323">
        <v>14.1</v>
      </c>
    </row>
    <row r="2415" spans="1:5" ht="14.25">
      <c r="A2415" s="321">
        <v>83</v>
      </c>
      <c r="B2415" s="321">
        <v>25200</v>
      </c>
      <c r="D2415" s="322" t="s">
        <v>2972</v>
      </c>
      <c r="E2415" s="323">
        <v>13.5</v>
      </c>
    </row>
    <row r="2416" spans="1:5" ht="14.25">
      <c r="A2416" s="321">
        <v>210</v>
      </c>
      <c r="B2416" s="321">
        <v>25225</v>
      </c>
      <c r="D2416" s="322" t="s">
        <v>2973</v>
      </c>
      <c r="E2416" s="323">
        <v>13.5</v>
      </c>
    </row>
    <row r="2417" spans="1:5" ht="14.25">
      <c r="A2417" s="321">
        <v>221</v>
      </c>
      <c r="B2417" s="321">
        <v>25592</v>
      </c>
      <c r="D2417" s="322" t="s">
        <v>2974</v>
      </c>
      <c r="E2417" s="323">
        <v>13.4</v>
      </c>
    </row>
    <row r="2418" spans="1:5" ht="14.25">
      <c r="A2418" s="321">
        <v>136</v>
      </c>
      <c r="B2418" s="321">
        <v>26054</v>
      </c>
      <c r="D2418" s="322" t="s">
        <v>2975</v>
      </c>
      <c r="E2418" s="323">
        <v>13.3</v>
      </c>
    </row>
    <row r="2419" spans="1:5" ht="14.25">
      <c r="A2419" s="321">
        <v>105</v>
      </c>
      <c r="B2419" s="321">
        <v>25065</v>
      </c>
      <c r="D2419" s="322" t="s">
        <v>2976</v>
      </c>
      <c r="E2419" s="323">
        <v>13.2</v>
      </c>
    </row>
    <row r="2420" spans="1:5" ht="14.25">
      <c r="A2420" s="321">
        <v>77</v>
      </c>
      <c r="B2420" s="321">
        <v>25121</v>
      </c>
      <c r="D2420" s="322" t="s">
        <v>2977</v>
      </c>
      <c r="E2420" s="323">
        <v>13</v>
      </c>
    </row>
    <row r="2421" spans="1:5" ht="14.25">
      <c r="A2421" s="321">
        <v>203</v>
      </c>
      <c r="B2421" s="321">
        <v>25020</v>
      </c>
      <c r="D2421" s="322" t="s">
        <v>2978</v>
      </c>
      <c r="E2421" s="323">
        <v>12.9</v>
      </c>
    </row>
    <row r="2422" spans="1:5" ht="14.25">
      <c r="A2422" s="321">
        <v>114</v>
      </c>
      <c r="B2422" s="321">
        <v>25159</v>
      </c>
      <c r="D2422" s="322" t="s">
        <v>2979</v>
      </c>
      <c r="E2422" s="323">
        <v>12.8</v>
      </c>
    </row>
    <row r="2423" spans="1:5" ht="14.25">
      <c r="A2423" s="321">
        <v>202</v>
      </c>
      <c r="B2423" s="321">
        <v>19437</v>
      </c>
      <c r="D2423" s="322" t="s">
        <v>2980</v>
      </c>
      <c r="E2423" s="323">
        <v>12.7</v>
      </c>
    </row>
    <row r="2424" spans="1:5" ht="14.25">
      <c r="A2424" s="321">
        <v>227</v>
      </c>
      <c r="B2424" s="321">
        <v>30181</v>
      </c>
      <c r="D2424" s="322" t="s">
        <v>2981</v>
      </c>
      <c r="E2424" s="323">
        <v>12.6</v>
      </c>
    </row>
    <row r="2425" spans="1:5" ht="14.25">
      <c r="A2425" s="321">
        <v>169</v>
      </c>
      <c r="B2425" s="321">
        <v>9083</v>
      </c>
      <c r="D2425" s="322" t="s">
        <v>2982</v>
      </c>
      <c r="E2425" s="323">
        <v>12.1</v>
      </c>
    </row>
    <row r="2426" spans="1:5" ht="14.25">
      <c r="A2426" s="321">
        <v>132</v>
      </c>
      <c r="B2426" s="321">
        <v>25146</v>
      </c>
      <c r="D2426" s="322" t="s">
        <v>2983</v>
      </c>
      <c r="E2426" s="323">
        <v>11.8</v>
      </c>
    </row>
    <row r="2427" spans="1:5" ht="14.25">
      <c r="A2427" s="321">
        <v>128</v>
      </c>
      <c r="B2427" s="321">
        <v>25141</v>
      </c>
      <c r="D2427" s="322" t="s">
        <v>2984</v>
      </c>
      <c r="E2427" s="323">
        <v>11.5</v>
      </c>
    </row>
    <row r="2428" spans="1:5" ht="14.25">
      <c r="A2428" s="321">
        <v>127</v>
      </c>
      <c r="B2428" s="321">
        <v>25140</v>
      </c>
      <c r="D2428" s="322" t="s">
        <v>2985</v>
      </c>
      <c r="E2428" s="323">
        <v>11.4</v>
      </c>
    </row>
    <row r="2429" spans="1:5" ht="14.25">
      <c r="A2429" s="321">
        <v>182</v>
      </c>
      <c r="B2429" s="321">
        <v>25157</v>
      </c>
      <c r="D2429" s="322" t="s">
        <v>2986</v>
      </c>
      <c r="E2429" s="323">
        <v>11.4</v>
      </c>
    </row>
    <row r="2430" spans="1:5" ht="14.25">
      <c r="A2430" s="321">
        <v>80</v>
      </c>
      <c r="B2430" s="321">
        <v>25172</v>
      </c>
      <c r="D2430" s="322" t="s">
        <v>2987</v>
      </c>
      <c r="E2430" s="323">
        <v>11.3</v>
      </c>
    </row>
    <row r="2431" spans="1:5" ht="14.25">
      <c r="A2431" s="321">
        <v>184</v>
      </c>
      <c r="B2431" s="321">
        <v>25181</v>
      </c>
      <c r="D2431" s="322" t="s">
        <v>2988</v>
      </c>
      <c r="E2431" s="323">
        <v>11.3</v>
      </c>
    </row>
    <row r="2432" spans="1:5" ht="14.25">
      <c r="A2432" s="321">
        <v>115</v>
      </c>
      <c r="B2432" s="321">
        <v>25164</v>
      </c>
      <c r="D2432" s="322" t="s">
        <v>2989</v>
      </c>
      <c r="E2432" s="323">
        <v>11.2</v>
      </c>
    </row>
    <row r="2433" spans="1:5" ht="14.25">
      <c r="A2433" s="321">
        <v>223</v>
      </c>
      <c r="B2433" s="321">
        <v>25594</v>
      </c>
      <c r="D2433" s="322" t="s">
        <v>2990</v>
      </c>
      <c r="E2433" s="323">
        <v>11.1</v>
      </c>
    </row>
    <row r="2434" spans="1:5" ht="14.25">
      <c r="A2434" s="321">
        <v>104</v>
      </c>
      <c r="B2434" s="321">
        <v>25013</v>
      </c>
      <c r="D2434" s="322" t="s">
        <v>2991</v>
      </c>
      <c r="E2434" s="323">
        <v>10.9</v>
      </c>
    </row>
    <row r="2435" spans="1:5" ht="14.25">
      <c r="A2435" s="321">
        <v>81</v>
      </c>
      <c r="B2435" s="321">
        <v>25174</v>
      </c>
      <c r="D2435" s="322" t="s">
        <v>2992</v>
      </c>
      <c r="E2435" s="323">
        <v>10.6</v>
      </c>
    </row>
    <row r="2436" spans="1:5" ht="14.25">
      <c r="A2436" s="321">
        <v>82</v>
      </c>
      <c r="B2436" s="321">
        <v>25175</v>
      </c>
      <c r="D2436" s="322" t="s">
        <v>2993</v>
      </c>
      <c r="E2436" s="323">
        <v>10.6</v>
      </c>
    </row>
    <row r="2437" spans="1:5" ht="14.25">
      <c r="A2437" s="321">
        <v>220</v>
      </c>
      <c r="B2437" s="321">
        <v>25591</v>
      </c>
      <c r="D2437" s="322" t="s">
        <v>2994</v>
      </c>
      <c r="E2437" s="323">
        <v>10.6</v>
      </c>
    </row>
    <row r="2438" spans="1:5" ht="14.25">
      <c r="A2438" s="321">
        <v>74</v>
      </c>
      <c r="B2438" s="321">
        <v>25035</v>
      </c>
      <c r="D2438" s="322" t="s">
        <v>2995</v>
      </c>
      <c r="E2438" s="323">
        <v>10.5</v>
      </c>
    </row>
    <row r="2439" spans="1:5" ht="14.25">
      <c r="A2439" s="321">
        <v>108</v>
      </c>
      <c r="B2439" s="321">
        <v>25099</v>
      </c>
      <c r="D2439" s="322" t="s">
        <v>2996</v>
      </c>
      <c r="E2439" s="323">
        <v>10.5</v>
      </c>
    </row>
    <row r="2440" spans="1:5" ht="14.25">
      <c r="A2440" s="321">
        <v>120</v>
      </c>
      <c r="B2440" s="321">
        <v>10082</v>
      </c>
      <c r="D2440" s="322" t="s">
        <v>2997</v>
      </c>
      <c r="E2440" s="323">
        <v>10.3</v>
      </c>
    </row>
    <row r="2441" spans="1:5" ht="14.25">
      <c r="A2441" s="321">
        <v>85</v>
      </c>
      <c r="B2441" s="321">
        <v>25207</v>
      </c>
      <c r="D2441" s="322" t="s">
        <v>2998</v>
      </c>
      <c r="E2441" s="323">
        <v>10</v>
      </c>
    </row>
    <row r="2442" spans="1:5" ht="14.25">
      <c r="A2442" s="321">
        <v>179</v>
      </c>
      <c r="B2442" s="321">
        <v>25149</v>
      </c>
      <c r="D2442" s="322" t="s">
        <v>2999</v>
      </c>
      <c r="E2442" s="323">
        <v>10</v>
      </c>
    </row>
    <row r="2443" spans="1:5" ht="14.25">
      <c r="A2443" s="321">
        <v>185</v>
      </c>
      <c r="B2443" s="321">
        <v>25182</v>
      </c>
      <c r="D2443" s="322" t="s">
        <v>3000</v>
      </c>
      <c r="E2443" s="323">
        <v>9.98</v>
      </c>
    </row>
    <row r="2444" spans="1:5" ht="14.25">
      <c r="A2444" s="321">
        <v>121</v>
      </c>
      <c r="B2444" s="321">
        <v>10083</v>
      </c>
      <c r="D2444" s="322" t="s">
        <v>3001</v>
      </c>
      <c r="E2444" s="323">
        <v>9.56</v>
      </c>
    </row>
    <row r="2445" spans="1:5" ht="14.25">
      <c r="A2445" s="321">
        <v>75</v>
      </c>
      <c r="B2445" s="321">
        <v>25058</v>
      </c>
      <c r="D2445" s="322" t="s">
        <v>3002</v>
      </c>
      <c r="E2445" s="323">
        <v>9.55</v>
      </c>
    </row>
    <row r="2446" spans="1:5" ht="14.25">
      <c r="A2446" s="321">
        <v>84</v>
      </c>
      <c r="B2446" s="321">
        <v>25201</v>
      </c>
      <c r="D2446" s="322" t="s">
        <v>3003</v>
      </c>
      <c r="E2446" s="323">
        <v>9.5</v>
      </c>
    </row>
    <row r="2447" spans="1:5" ht="14.25">
      <c r="A2447" s="321">
        <v>195</v>
      </c>
      <c r="B2447" s="321">
        <v>25203</v>
      </c>
      <c r="D2447" s="322" t="s">
        <v>3004</v>
      </c>
      <c r="E2447" s="323">
        <v>9.4</v>
      </c>
    </row>
    <row r="2448" spans="1:5" ht="14.25">
      <c r="A2448" s="321">
        <v>126</v>
      </c>
      <c r="B2448" s="321">
        <v>25128</v>
      </c>
      <c r="D2448" s="322" t="s">
        <v>3005</v>
      </c>
      <c r="E2448" s="323">
        <v>9.31</v>
      </c>
    </row>
    <row r="2449" spans="1:5" ht="14.25">
      <c r="A2449" s="321">
        <v>116</v>
      </c>
      <c r="B2449" s="321">
        <v>25190</v>
      </c>
      <c r="D2449" s="322" t="s">
        <v>3006</v>
      </c>
      <c r="E2449" s="323">
        <v>9.3</v>
      </c>
    </row>
    <row r="2450" spans="1:5" ht="14.25">
      <c r="A2450" s="321">
        <v>129</v>
      </c>
      <c r="B2450" s="321">
        <v>25142</v>
      </c>
      <c r="D2450" s="322" t="s">
        <v>3007</v>
      </c>
      <c r="E2450" s="323">
        <v>9.2</v>
      </c>
    </row>
    <row r="2451" spans="1:5" ht="14.25">
      <c r="A2451" s="321">
        <v>130</v>
      </c>
      <c r="B2451" s="321">
        <v>25143</v>
      </c>
      <c r="D2451" s="322" t="s">
        <v>3008</v>
      </c>
      <c r="E2451" s="323">
        <v>9.16</v>
      </c>
    </row>
    <row r="2452" spans="1:5" ht="14.25">
      <c r="A2452" s="321">
        <v>86</v>
      </c>
      <c r="B2452" s="321">
        <v>25211</v>
      </c>
      <c r="D2452" s="322" t="s">
        <v>3009</v>
      </c>
      <c r="E2452" s="323">
        <v>9</v>
      </c>
    </row>
    <row r="2453" spans="1:5" ht="14.25">
      <c r="A2453" s="321">
        <v>73</v>
      </c>
      <c r="B2453" s="321">
        <v>25033</v>
      </c>
      <c r="D2453" s="322" t="s">
        <v>3010</v>
      </c>
      <c r="E2453" s="323">
        <v>8.93</v>
      </c>
    </row>
    <row r="2454" spans="1:5" ht="14.25">
      <c r="A2454" s="321">
        <v>131</v>
      </c>
      <c r="B2454" s="321">
        <v>25145</v>
      </c>
      <c r="D2454" s="322" t="s">
        <v>3011</v>
      </c>
      <c r="E2454" s="323">
        <v>8.8</v>
      </c>
    </row>
    <row r="2455" spans="1:5" ht="14.25">
      <c r="A2455" s="321">
        <v>124</v>
      </c>
      <c r="B2455" s="321">
        <v>25077</v>
      </c>
      <c r="D2455" s="322" t="s">
        <v>3012</v>
      </c>
      <c r="E2455" s="323">
        <v>8.36</v>
      </c>
    </row>
    <row r="2456" spans="1:5" ht="14.25">
      <c r="A2456" s="321">
        <v>93</v>
      </c>
      <c r="B2456" s="321">
        <v>25029</v>
      </c>
      <c r="D2456" s="322" t="s">
        <v>3013</v>
      </c>
      <c r="E2456" s="323">
        <v>8.31</v>
      </c>
    </row>
    <row r="2457" spans="1:5" ht="14.25">
      <c r="A2457" s="321">
        <v>107</v>
      </c>
      <c r="B2457" s="321">
        <v>25098</v>
      </c>
      <c r="D2457" s="322" t="s">
        <v>3014</v>
      </c>
      <c r="E2457" s="323">
        <v>8.3</v>
      </c>
    </row>
    <row r="2458" spans="1:5" ht="14.25">
      <c r="A2458" s="321">
        <v>165</v>
      </c>
      <c r="B2458" s="321">
        <v>25571</v>
      </c>
      <c r="D2458" s="322" t="s">
        <v>3015</v>
      </c>
      <c r="E2458" s="323">
        <v>8.25</v>
      </c>
    </row>
    <row r="2459" spans="1:5" ht="14.25">
      <c r="A2459" s="321">
        <v>103</v>
      </c>
      <c r="B2459" s="321">
        <v>25010</v>
      </c>
      <c r="D2459" s="322" t="s">
        <v>3016</v>
      </c>
      <c r="E2459" s="323">
        <v>8.24</v>
      </c>
    </row>
    <row r="2460" spans="1:5" ht="14.25">
      <c r="A2460" s="321">
        <v>101</v>
      </c>
      <c r="B2460" s="321">
        <v>25002</v>
      </c>
      <c r="D2460" s="322" t="s">
        <v>3017</v>
      </c>
      <c r="E2460" s="323">
        <v>8.06</v>
      </c>
    </row>
    <row r="2461" spans="1:5" ht="14.25">
      <c r="A2461" s="321">
        <v>201</v>
      </c>
      <c r="B2461" s="321">
        <v>4041</v>
      </c>
      <c r="D2461" s="322" t="s">
        <v>3018</v>
      </c>
      <c r="E2461" s="323">
        <v>8.06</v>
      </c>
    </row>
    <row r="2462" spans="1:5" ht="14.25">
      <c r="A2462" s="321">
        <v>113</v>
      </c>
      <c r="B2462" s="321">
        <v>25124</v>
      </c>
      <c r="D2462" s="322" t="s">
        <v>3019</v>
      </c>
      <c r="E2462" s="323">
        <v>8.05</v>
      </c>
    </row>
    <row r="2463" spans="1:5" ht="14.25">
      <c r="A2463" s="321">
        <v>196</v>
      </c>
      <c r="B2463" s="321">
        <v>25216</v>
      </c>
      <c r="D2463" s="322" t="s">
        <v>3020</v>
      </c>
      <c r="E2463" s="323">
        <v>7.98</v>
      </c>
    </row>
    <row r="2464" spans="1:5" ht="14.25">
      <c r="A2464" s="321">
        <v>181</v>
      </c>
      <c r="B2464" s="321">
        <v>25155</v>
      </c>
      <c r="D2464" s="322" t="s">
        <v>3021</v>
      </c>
      <c r="E2464" s="323">
        <v>7.94</v>
      </c>
    </row>
    <row r="2465" spans="1:5" ht="14.25">
      <c r="A2465" s="321">
        <v>140</v>
      </c>
      <c r="B2465" s="321">
        <v>25031</v>
      </c>
      <c r="D2465" s="322" t="s">
        <v>3022</v>
      </c>
      <c r="E2465" s="323">
        <v>7.86</v>
      </c>
    </row>
    <row r="2466" spans="1:5" ht="14.25">
      <c r="A2466" s="321">
        <v>96</v>
      </c>
      <c r="B2466" s="321">
        <v>25127</v>
      </c>
      <c r="D2466" s="322" t="s">
        <v>3023</v>
      </c>
      <c r="E2466" s="323">
        <v>7.69</v>
      </c>
    </row>
    <row r="2467" spans="1:5" ht="14.25">
      <c r="A2467" s="321">
        <v>98</v>
      </c>
      <c r="B2467" s="321">
        <v>25152</v>
      </c>
      <c r="D2467" s="322" t="s">
        <v>3024</v>
      </c>
      <c r="E2467" s="323">
        <v>7.59</v>
      </c>
    </row>
    <row r="2468" spans="1:5" ht="14.25">
      <c r="A2468" s="321">
        <v>117</v>
      </c>
      <c r="B2468" s="321">
        <v>25204</v>
      </c>
      <c r="D2468" s="322" t="s">
        <v>3025</v>
      </c>
      <c r="E2468" s="323">
        <v>7.54</v>
      </c>
    </row>
    <row r="2469" spans="1:5" ht="14.25">
      <c r="A2469" s="321">
        <v>97</v>
      </c>
      <c r="B2469" s="321">
        <v>25138</v>
      </c>
      <c r="D2469" s="322" t="s">
        <v>3026</v>
      </c>
      <c r="E2469" s="323">
        <v>7.5</v>
      </c>
    </row>
    <row r="2470" spans="1:5" ht="14.25">
      <c r="A2470" s="321">
        <v>141</v>
      </c>
      <c r="B2470" s="321">
        <v>25107</v>
      </c>
      <c r="D2470" s="322" t="s">
        <v>3027</v>
      </c>
      <c r="E2470" s="323">
        <v>7.5</v>
      </c>
    </row>
    <row r="2471" spans="1:5" ht="14.25">
      <c r="A2471" s="321">
        <v>156</v>
      </c>
      <c r="B2471" s="321">
        <v>25073</v>
      </c>
      <c r="D2471" s="322" t="s">
        <v>3028</v>
      </c>
      <c r="E2471" s="323">
        <v>7.44</v>
      </c>
    </row>
    <row r="2472" spans="1:5" ht="14.25">
      <c r="A2472" s="321">
        <v>167</v>
      </c>
      <c r="B2472" s="321">
        <v>25590</v>
      </c>
      <c r="D2472" s="322" t="s">
        <v>3029</v>
      </c>
      <c r="E2472" s="323">
        <v>7.38</v>
      </c>
    </row>
    <row r="2473" spans="1:5" ht="14.25">
      <c r="A2473" s="321">
        <v>178</v>
      </c>
      <c r="B2473" s="321">
        <v>25139</v>
      </c>
      <c r="D2473" s="322" t="s">
        <v>3030</v>
      </c>
      <c r="E2473" s="323">
        <v>7.28</v>
      </c>
    </row>
    <row r="2474" spans="1:5" ht="14.25">
      <c r="A2474" s="321">
        <v>194</v>
      </c>
      <c r="B2474" s="321">
        <v>25198</v>
      </c>
      <c r="D2474" s="322" t="s">
        <v>3031</v>
      </c>
      <c r="E2474" s="323">
        <v>7.17</v>
      </c>
    </row>
    <row r="2475" spans="1:5" ht="14.25">
      <c r="A2475" s="321">
        <v>111</v>
      </c>
      <c r="B2475" s="321">
        <v>25111</v>
      </c>
      <c r="D2475" s="322" t="s">
        <v>3032</v>
      </c>
      <c r="E2475" s="323">
        <v>7.13</v>
      </c>
    </row>
    <row r="2476" spans="1:5" ht="14.25">
      <c r="A2476" s="321">
        <v>175</v>
      </c>
      <c r="B2476" s="321">
        <v>25122</v>
      </c>
      <c r="D2476" s="322" t="s">
        <v>3033</v>
      </c>
      <c r="E2476" s="323">
        <v>7.06</v>
      </c>
    </row>
    <row r="2477" spans="1:5" ht="14.25">
      <c r="A2477" s="321">
        <v>100</v>
      </c>
      <c r="B2477" s="321">
        <v>25587</v>
      </c>
      <c r="D2477" s="322" t="s">
        <v>3034</v>
      </c>
      <c r="E2477" s="323">
        <v>7</v>
      </c>
    </row>
    <row r="2478" spans="1:5" ht="14.25">
      <c r="A2478" s="321">
        <v>199</v>
      </c>
      <c r="B2478" s="321">
        <v>25219</v>
      </c>
      <c r="D2478" s="322" t="s">
        <v>3035</v>
      </c>
      <c r="E2478" s="323">
        <v>7</v>
      </c>
    </row>
    <row r="2479" spans="1:5" ht="14.25">
      <c r="A2479" s="321">
        <v>217</v>
      </c>
      <c r="B2479" s="321">
        <v>25233</v>
      </c>
      <c r="D2479" s="322" t="s">
        <v>3036</v>
      </c>
      <c r="E2479" s="323">
        <v>7</v>
      </c>
    </row>
    <row r="2480" spans="1:5" ht="14.25">
      <c r="A2480" s="321">
        <v>183</v>
      </c>
      <c r="B2480" s="321">
        <v>25158</v>
      </c>
      <c r="D2480" s="322" t="s">
        <v>3037</v>
      </c>
      <c r="E2480" s="323">
        <v>6.94</v>
      </c>
    </row>
    <row r="2481" spans="1:5" ht="14.25">
      <c r="A2481" s="321">
        <v>99</v>
      </c>
      <c r="B2481" s="321">
        <v>25195</v>
      </c>
      <c r="D2481" s="322" t="s">
        <v>3038</v>
      </c>
      <c r="E2481" s="323">
        <v>6.82</v>
      </c>
    </row>
    <row r="2482" spans="1:5" ht="14.25">
      <c r="A2482" s="321">
        <v>123</v>
      </c>
      <c r="B2482" s="321">
        <v>25038</v>
      </c>
      <c r="D2482" s="322" t="s">
        <v>3039</v>
      </c>
      <c r="E2482" s="323">
        <v>6.69</v>
      </c>
    </row>
    <row r="2483" spans="1:5" ht="14.25">
      <c r="A2483" s="321">
        <v>143</v>
      </c>
      <c r="B2483" s="321">
        <v>25456</v>
      </c>
      <c r="D2483" s="322" t="s">
        <v>3040</v>
      </c>
      <c r="E2483" s="323">
        <v>6.69</v>
      </c>
    </row>
    <row r="2484" spans="1:5" ht="14.25">
      <c r="A2484" s="321">
        <v>119</v>
      </c>
      <c r="B2484" s="321">
        <v>25511</v>
      </c>
      <c r="D2484" s="322" t="s">
        <v>3041</v>
      </c>
      <c r="E2484" s="323">
        <v>6.4</v>
      </c>
    </row>
    <row r="2485" spans="1:5" ht="14.25">
      <c r="A2485" s="321">
        <v>142</v>
      </c>
      <c r="B2485" s="321">
        <v>25154</v>
      </c>
      <c r="D2485" s="322" t="s">
        <v>3042</v>
      </c>
      <c r="E2485" s="323">
        <v>6.39</v>
      </c>
    </row>
    <row r="2486" spans="1:5" ht="14.25">
      <c r="A2486" s="321">
        <v>171</v>
      </c>
      <c r="B2486" s="321">
        <v>25081</v>
      </c>
      <c r="D2486" s="322" t="s">
        <v>3043</v>
      </c>
      <c r="E2486" s="323">
        <v>6.29</v>
      </c>
    </row>
    <row r="2487" spans="1:5" ht="14.25">
      <c r="A2487" s="321">
        <v>122</v>
      </c>
      <c r="B2487" s="321">
        <v>25037</v>
      </c>
      <c r="D2487" s="322" t="s">
        <v>3044</v>
      </c>
      <c r="E2487" s="323">
        <v>6.13</v>
      </c>
    </row>
    <row r="2488" spans="1:5" ht="14.25">
      <c r="A2488" s="321">
        <v>200</v>
      </c>
      <c r="B2488" s="321">
        <v>25635</v>
      </c>
      <c r="D2488" s="322" t="s">
        <v>3045</v>
      </c>
      <c r="E2488" s="323">
        <v>6.1</v>
      </c>
    </row>
    <row r="2489" spans="1:5" ht="14.25">
      <c r="A2489" s="321">
        <v>106</v>
      </c>
      <c r="B2489" s="321">
        <v>25071</v>
      </c>
      <c r="D2489" s="322" t="s">
        <v>3046</v>
      </c>
      <c r="E2489" s="323">
        <v>6</v>
      </c>
    </row>
    <row r="2490" spans="1:5" ht="14.25">
      <c r="A2490" s="321">
        <v>204</v>
      </c>
      <c r="B2490" s="321">
        <v>25137</v>
      </c>
      <c r="D2490" s="322" t="s">
        <v>3047</v>
      </c>
      <c r="E2490" s="323">
        <v>6</v>
      </c>
    </row>
    <row r="2491" spans="1:5" ht="14.25">
      <c r="A2491" s="321">
        <v>92</v>
      </c>
      <c r="B2491" s="321">
        <v>25009</v>
      </c>
      <c r="D2491" s="322" t="s">
        <v>3048</v>
      </c>
      <c r="E2491" s="323">
        <v>5.99</v>
      </c>
    </row>
    <row r="2492" spans="1:5" ht="14.25">
      <c r="A2492" s="321">
        <v>191</v>
      </c>
      <c r="B2492" s="321">
        <v>25189</v>
      </c>
      <c r="D2492" s="322" t="s">
        <v>3049</v>
      </c>
      <c r="E2492" s="323">
        <v>5.93</v>
      </c>
    </row>
    <row r="2493" spans="1:5" ht="14.25">
      <c r="A2493" s="321">
        <v>177</v>
      </c>
      <c r="B2493" s="321">
        <v>25135</v>
      </c>
      <c r="D2493" s="322" t="s">
        <v>3050</v>
      </c>
      <c r="E2493" s="323">
        <v>5.91</v>
      </c>
    </row>
    <row r="2494" spans="1:5" ht="14.25">
      <c r="A2494" s="321">
        <v>94</v>
      </c>
      <c r="B2494" s="321">
        <v>25043</v>
      </c>
      <c r="D2494" s="322" t="s">
        <v>3051</v>
      </c>
      <c r="E2494" s="323">
        <v>5.9</v>
      </c>
    </row>
    <row r="2495" spans="1:5" ht="14.25">
      <c r="A2495" s="321">
        <v>112</v>
      </c>
      <c r="B2495" s="321">
        <v>25123</v>
      </c>
      <c r="D2495" s="322" t="s">
        <v>3052</v>
      </c>
      <c r="E2495" s="323">
        <v>5.82</v>
      </c>
    </row>
    <row r="2496" spans="1:5" ht="14.25">
      <c r="A2496" s="321">
        <v>190</v>
      </c>
      <c r="B2496" s="321">
        <v>25188</v>
      </c>
      <c r="D2496" s="322" t="s">
        <v>3053</v>
      </c>
      <c r="E2496" s="323">
        <v>5.75</v>
      </c>
    </row>
    <row r="2497" spans="1:5" ht="14.25">
      <c r="A2497" s="321">
        <v>174</v>
      </c>
      <c r="B2497" s="321">
        <v>25110</v>
      </c>
      <c r="D2497" s="322" t="s">
        <v>3054</v>
      </c>
      <c r="E2497" s="323">
        <v>5.5</v>
      </c>
    </row>
    <row r="2498" spans="1:5" ht="14.25">
      <c r="A2498" s="321">
        <v>109</v>
      </c>
      <c r="B2498" s="321">
        <v>25103</v>
      </c>
      <c r="D2498" s="322" t="s">
        <v>3055</v>
      </c>
      <c r="E2498" s="323">
        <v>5.49</v>
      </c>
    </row>
    <row r="2499" spans="1:5" ht="14.25">
      <c r="A2499" s="321">
        <v>173</v>
      </c>
      <c r="B2499" s="321">
        <v>25088</v>
      </c>
      <c r="D2499" s="322" t="s">
        <v>3056</v>
      </c>
      <c r="E2499" s="323">
        <v>5.46</v>
      </c>
    </row>
    <row r="2500" spans="1:5" ht="14.25">
      <c r="A2500" s="321">
        <v>145</v>
      </c>
      <c r="B2500" s="321">
        <v>8297</v>
      </c>
      <c r="D2500" s="322" t="s">
        <v>3057</v>
      </c>
      <c r="E2500" s="323">
        <v>5.38</v>
      </c>
    </row>
    <row r="2501" spans="1:5" ht="14.25">
      <c r="A2501" s="321">
        <v>172</v>
      </c>
      <c r="B2501" s="321">
        <v>25085</v>
      </c>
      <c r="D2501" s="322" t="s">
        <v>3058</v>
      </c>
      <c r="E2501" s="323">
        <v>5.32</v>
      </c>
    </row>
    <row r="2502" spans="1:5" ht="14.25">
      <c r="A2502" s="321">
        <v>218</v>
      </c>
      <c r="B2502" s="321">
        <v>25234</v>
      </c>
      <c r="D2502" s="322" t="s">
        <v>3059</v>
      </c>
      <c r="E2502" s="323">
        <v>5.31</v>
      </c>
    </row>
    <row r="2503" spans="1:5" ht="14.25">
      <c r="A2503" s="321">
        <v>110</v>
      </c>
      <c r="B2503" s="321">
        <v>25106</v>
      </c>
      <c r="D2503" s="322" t="s">
        <v>3060</v>
      </c>
      <c r="E2503" s="323">
        <v>5.3</v>
      </c>
    </row>
    <row r="2504" spans="1:5" ht="14.25">
      <c r="A2504" s="321">
        <v>168</v>
      </c>
      <c r="B2504" s="321">
        <v>9082</v>
      </c>
      <c r="D2504" s="322" t="s">
        <v>3061</v>
      </c>
      <c r="E2504" s="323">
        <v>5.29</v>
      </c>
    </row>
    <row r="2505" spans="1:5" ht="14.25">
      <c r="A2505" s="321">
        <v>193</v>
      </c>
      <c r="B2505" s="321">
        <v>25193</v>
      </c>
      <c r="D2505" s="322" t="s">
        <v>3062</v>
      </c>
      <c r="E2505" s="323">
        <v>5.19</v>
      </c>
    </row>
    <row r="2506" spans="1:5" ht="14.25">
      <c r="A2506" s="321">
        <v>102</v>
      </c>
      <c r="B2506" s="321">
        <v>25003</v>
      </c>
      <c r="D2506" s="322" t="s">
        <v>3063</v>
      </c>
      <c r="E2506" s="323">
        <v>5.06</v>
      </c>
    </row>
    <row r="2507" spans="1:5" ht="14.25">
      <c r="A2507" s="321">
        <v>118</v>
      </c>
      <c r="B2507" s="321">
        <v>25205</v>
      </c>
      <c r="D2507" s="322" t="s">
        <v>3064</v>
      </c>
      <c r="E2507" s="323">
        <v>5</v>
      </c>
    </row>
    <row r="2508" spans="1:5" ht="14.25">
      <c r="A2508" s="321">
        <v>186</v>
      </c>
      <c r="B2508" s="321">
        <v>25183</v>
      </c>
      <c r="D2508" s="322" t="s">
        <v>3065</v>
      </c>
      <c r="E2508" s="323">
        <v>4.88</v>
      </c>
    </row>
    <row r="2509" spans="1:5" ht="14.25">
      <c r="A2509" s="321">
        <v>188</v>
      </c>
      <c r="B2509" s="321">
        <v>25185</v>
      </c>
      <c r="D2509" s="322" t="s">
        <v>3066</v>
      </c>
      <c r="E2509" s="323">
        <v>4.85</v>
      </c>
    </row>
    <row r="2510" spans="1:5" ht="14.25">
      <c r="A2510" s="321">
        <v>146</v>
      </c>
      <c r="B2510" s="321">
        <v>20194</v>
      </c>
      <c r="D2510" s="322" t="s">
        <v>3067</v>
      </c>
      <c r="E2510" s="323">
        <v>4.67</v>
      </c>
    </row>
    <row r="2511" spans="1:5" ht="14.25">
      <c r="A2511" s="321">
        <v>187</v>
      </c>
      <c r="B2511" s="321">
        <v>25184</v>
      </c>
      <c r="D2511" s="322" t="s">
        <v>3068</v>
      </c>
      <c r="E2511" s="323">
        <v>4.44</v>
      </c>
    </row>
    <row r="2512" spans="1:5" ht="14.25">
      <c r="A2512" s="321">
        <v>198</v>
      </c>
      <c r="B2512" s="321">
        <v>25218</v>
      </c>
      <c r="D2512" s="322" t="s">
        <v>3069</v>
      </c>
      <c r="E2512" s="323">
        <v>4.38</v>
      </c>
    </row>
    <row r="2513" spans="1:5" ht="14.25">
      <c r="A2513" s="321">
        <v>180</v>
      </c>
      <c r="B2513" s="321">
        <v>25150</v>
      </c>
      <c r="D2513" s="322" t="s">
        <v>3070</v>
      </c>
      <c r="E2513" s="323">
        <v>4.32</v>
      </c>
    </row>
    <row r="2514" spans="1:5" ht="14.25">
      <c r="A2514" s="321">
        <v>170</v>
      </c>
      <c r="B2514" s="321">
        <v>25019</v>
      </c>
      <c r="D2514" s="322" t="s">
        <v>3071</v>
      </c>
      <c r="E2514" s="323">
        <v>4.22</v>
      </c>
    </row>
    <row r="2515" spans="1:5" ht="14.25">
      <c r="A2515" s="321">
        <v>144</v>
      </c>
      <c r="B2515" s="321">
        <v>8296</v>
      </c>
      <c r="D2515" s="322" t="s">
        <v>3072</v>
      </c>
      <c r="E2515" s="323">
        <v>4.05</v>
      </c>
    </row>
    <row r="2516" spans="1:5" ht="14.25">
      <c r="A2516" s="321">
        <v>166</v>
      </c>
      <c r="B2516" s="321">
        <v>25588</v>
      </c>
      <c r="D2516" s="322" t="s">
        <v>3073</v>
      </c>
      <c r="E2516" s="323">
        <v>3.56</v>
      </c>
    </row>
    <row r="2517" spans="1:5" ht="14.25">
      <c r="A2517" s="321">
        <v>164</v>
      </c>
      <c r="B2517" s="321">
        <v>25556</v>
      </c>
      <c r="D2517" s="322" t="s">
        <v>3074</v>
      </c>
      <c r="E2517" s="323">
        <v>3.52</v>
      </c>
    </row>
    <row r="2518" spans="1:5" ht="14.25">
      <c r="A2518" s="321">
        <v>158</v>
      </c>
      <c r="B2518" s="321">
        <v>25162</v>
      </c>
      <c r="D2518" s="322" t="s">
        <v>3075</v>
      </c>
      <c r="E2518" s="323">
        <v>3.44</v>
      </c>
    </row>
    <row r="2519" spans="1:5" ht="14.25">
      <c r="A2519" s="321">
        <v>155</v>
      </c>
      <c r="B2519" s="321">
        <v>25056</v>
      </c>
      <c r="D2519" s="322" t="s">
        <v>3076</v>
      </c>
      <c r="E2519" s="323">
        <v>3.38</v>
      </c>
    </row>
    <row r="2520" spans="1:5" ht="14.25">
      <c r="A2520" s="321">
        <v>161</v>
      </c>
      <c r="B2520" s="321">
        <v>25208</v>
      </c>
      <c r="D2520" s="322" t="s">
        <v>3077</v>
      </c>
      <c r="E2520" s="323">
        <v>3.31</v>
      </c>
    </row>
    <row r="2521" spans="1:5" ht="14.25">
      <c r="A2521" s="321">
        <v>160</v>
      </c>
      <c r="B2521" s="321">
        <v>25199</v>
      </c>
      <c r="D2521" s="322" t="s">
        <v>3078</v>
      </c>
      <c r="E2521" s="323">
        <v>3.29</v>
      </c>
    </row>
    <row r="2522" spans="1:5" ht="14.25">
      <c r="A2522" s="321">
        <v>95</v>
      </c>
      <c r="B2522" s="321">
        <v>25057</v>
      </c>
      <c r="D2522" s="322" t="s">
        <v>3079</v>
      </c>
      <c r="E2522" s="323">
        <v>3.2</v>
      </c>
    </row>
    <row r="2523" spans="1:5" ht="14.25">
      <c r="A2523" s="321">
        <v>149</v>
      </c>
      <c r="B2523" s="321">
        <v>20273</v>
      </c>
      <c r="D2523" s="322" t="s">
        <v>3080</v>
      </c>
      <c r="E2523" s="323">
        <v>3.13</v>
      </c>
    </row>
    <row r="2524" spans="1:5" ht="14.25">
      <c r="A2524" s="321">
        <v>216</v>
      </c>
      <c r="B2524" s="321">
        <v>25231</v>
      </c>
      <c r="D2524" s="322" t="s">
        <v>3081</v>
      </c>
      <c r="E2524" s="323">
        <v>3.13</v>
      </c>
    </row>
    <row r="2525" spans="1:5" ht="14.25">
      <c r="A2525" s="321">
        <v>157</v>
      </c>
      <c r="B2525" s="321">
        <v>25101</v>
      </c>
      <c r="D2525" s="322" t="s">
        <v>3082</v>
      </c>
      <c r="E2525" s="323">
        <v>3</v>
      </c>
    </row>
    <row r="2526" spans="1:5" ht="14.25">
      <c r="A2526" s="321">
        <v>189</v>
      </c>
      <c r="B2526" s="321">
        <v>25187</v>
      </c>
      <c r="D2526" s="322" t="s">
        <v>3083</v>
      </c>
      <c r="E2526" s="323">
        <v>2.88</v>
      </c>
    </row>
    <row r="2527" spans="1:5" ht="14.25">
      <c r="A2527" s="321">
        <v>192</v>
      </c>
      <c r="B2527" s="321">
        <v>25192</v>
      </c>
      <c r="D2527" s="322" t="s">
        <v>3084</v>
      </c>
      <c r="E2527" s="323">
        <v>2.88</v>
      </c>
    </row>
    <row r="2528" spans="1:5" ht="14.25">
      <c r="A2528" s="321">
        <v>176</v>
      </c>
      <c r="B2528" s="321">
        <v>25131</v>
      </c>
      <c r="D2528" s="322" t="s">
        <v>3085</v>
      </c>
      <c r="E2528" s="323">
        <v>2.75</v>
      </c>
    </row>
    <row r="2529" spans="1:5" ht="14.25">
      <c r="A2529" s="321">
        <v>197</v>
      </c>
      <c r="B2529" s="321">
        <v>25217</v>
      </c>
      <c r="D2529" s="322" t="s">
        <v>3086</v>
      </c>
      <c r="E2529" s="323">
        <v>2.63</v>
      </c>
    </row>
    <row r="2530" spans="1:5" ht="14.25">
      <c r="A2530" s="321">
        <v>148</v>
      </c>
      <c r="B2530" s="321">
        <v>20262</v>
      </c>
      <c r="D2530" s="322" t="s">
        <v>3087</v>
      </c>
      <c r="E2530" s="323">
        <v>2.6</v>
      </c>
    </row>
    <row r="2531" spans="1:5" ht="14.25">
      <c r="A2531" s="321">
        <v>153</v>
      </c>
      <c r="B2531" s="321">
        <v>25026</v>
      </c>
      <c r="D2531" s="322" t="s">
        <v>3088</v>
      </c>
      <c r="E2531" s="323">
        <v>2.5</v>
      </c>
    </row>
    <row r="2532" spans="1:5" ht="14.25">
      <c r="A2532" s="321">
        <v>154</v>
      </c>
      <c r="B2532" s="321">
        <v>25052</v>
      </c>
      <c r="D2532" s="322" t="s">
        <v>3089</v>
      </c>
      <c r="E2532" s="323">
        <v>1.95</v>
      </c>
    </row>
    <row r="2533" spans="1:5" ht="14.25">
      <c r="A2533" s="321">
        <v>151</v>
      </c>
      <c r="B2533" s="321">
        <v>20498</v>
      </c>
      <c r="D2533" s="322" t="s">
        <v>3090</v>
      </c>
      <c r="E2533" s="323">
        <v>1.89</v>
      </c>
    </row>
    <row r="2534" spans="1:5" ht="14.25">
      <c r="A2534" s="321">
        <v>163</v>
      </c>
      <c r="B2534" s="321">
        <v>25524</v>
      </c>
      <c r="D2534" s="322" t="s">
        <v>3091</v>
      </c>
      <c r="E2534" s="323">
        <v>1.65</v>
      </c>
    </row>
    <row r="2535" spans="1:5" ht="14.25">
      <c r="A2535" s="321">
        <v>150</v>
      </c>
      <c r="B2535" s="321">
        <v>20274</v>
      </c>
      <c r="D2535" s="322" t="s">
        <v>3092</v>
      </c>
      <c r="E2535" s="323">
        <v>1.61</v>
      </c>
    </row>
    <row r="2536" spans="1:5" ht="14.25">
      <c r="A2536" s="321">
        <v>162</v>
      </c>
      <c r="B2536" s="321">
        <v>25220</v>
      </c>
      <c r="D2536" s="322" t="s">
        <v>3093</v>
      </c>
      <c r="E2536" s="323">
        <v>1.38</v>
      </c>
    </row>
    <row r="2537" spans="1:5" ht="14.25">
      <c r="A2537" s="321">
        <v>152</v>
      </c>
      <c r="B2537" s="321">
        <v>25018</v>
      </c>
      <c r="D2537" s="322" t="s">
        <v>3094</v>
      </c>
      <c r="E2537" s="323">
        <v>1.22</v>
      </c>
    </row>
    <row r="2538" spans="1:5" ht="14.25">
      <c r="A2538" s="321">
        <v>147</v>
      </c>
      <c r="B2538" s="321">
        <v>20240</v>
      </c>
      <c r="D2538" s="322" t="s">
        <v>3095</v>
      </c>
      <c r="E2538" s="323">
        <v>1.1</v>
      </c>
    </row>
    <row r="2539" spans="1:5" ht="14.25">
      <c r="A2539" s="321">
        <v>159</v>
      </c>
      <c r="B2539" s="321">
        <v>25196</v>
      </c>
      <c r="D2539" s="322" t="s">
        <v>3096</v>
      </c>
      <c r="E2539" s="323">
        <v>1.05</v>
      </c>
    </row>
    <row r="2540" spans="1:5" ht="14.25">
      <c r="A2540" s="321">
        <v>1648</v>
      </c>
      <c r="B2540" s="321">
        <v>26041</v>
      </c>
      <c r="D2540" s="322" t="s">
        <v>3097</v>
      </c>
      <c r="E2540" s="323">
        <v>29.9</v>
      </c>
    </row>
    <row r="2541" spans="1:5" ht="14.25">
      <c r="A2541" s="321">
        <v>1657</v>
      </c>
      <c r="B2541" s="321">
        <v>26093</v>
      </c>
      <c r="D2541" s="322" t="s">
        <v>3098</v>
      </c>
      <c r="E2541" s="323">
        <v>28.7</v>
      </c>
    </row>
    <row r="2542" spans="1:5" ht="14.25">
      <c r="A2542" s="321">
        <v>1681</v>
      </c>
      <c r="B2542" s="321">
        <v>27006</v>
      </c>
      <c r="D2542" s="322" t="s">
        <v>3099</v>
      </c>
      <c r="E2542" s="323">
        <v>26.6</v>
      </c>
    </row>
    <row r="2543" spans="1:5" ht="14.25">
      <c r="A2543" s="321">
        <v>1662</v>
      </c>
      <c r="B2543" s="321">
        <v>26147</v>
      </c>
      <c r="D2543" s="322" t="s">
        <v>3100</v>
      </c>
      <c r="E2543" s="323">
        <v>26.3</v>
      </c>
    </row>
    <row r="2544" spans="1:5" ht="14.25">
      <c r="A2544" s="321">
        <v>1641</v>
      </c>
      <c r="B2544" s="321">
        <v>26024</v>
      </c>
      <c r="D2544" s="322" t="s">
        <v>3101</v>
      </c>
      <c r="E2544" s="323">
        <v>26</v>
      </c>
    </row>
    <row r="2545" spans="1:5" ht="14.25">
      <c r="A2545" s="321">
        <v>1669</v>
      </c>
      <c r="B2545" s="321">
        <v>26229</v>
      </c>
      <c r="D2545" s="322" t="s">
        <v>3102</v>
      </c>
      <c r="E2545" s="323">
        <v>25.5</v>
      </c>
    </row>
    <row r="2546" spans="1:5" ht="14.25">
      <c r="A2546" s="321">
        <v>1645</v>
      </c>
      <c r="B2546" s="321">
        <v>26033</v>
      </c>
      <c r="D2546" s="322" t="s">
        <v>3103</v>
      </c>
      <c r="E2546" s="323">
        <v>25.4</v>
      </c>
    </row>
    <row r="2547" spans="1:5" ht="14.25">
      <c r="A2547" s="321">
        <v>1661</v>
      </c>
      <c r="B2547" s="321">
        <v>26136</v>
      </c>
      <c r="D2547" s="322" t="s">
        <v>3104</v>
      </c>
      <c r="E2547" s="323">
        <v>25.1</v>
      </c>
    </row>
    <row r="2548" spans="1:5" ht="14.25">
      <c r="A2548" s="321">
        <v>1667</v>
      </c>
      <c r="B2548" s="321">
        <v>26217</v>
      </c>
      <c r="D2548" s="322" t="s">
        <v>3105</v>
      </c>
      <c r="E2548" s="323">
        <v>25</v>
      </c>
    </row>
    <row r="2549" spans="1:5" ht="14.25">
      <c r="A2549" s="321">
        <v>1643</v>
      </c>
      <c r="B2549" s="321">
        <v>26026</v>
      </c>
      <c r="D2549" s="322" t="s">
        <v>3106</v>
      </c>
      <c r="E2549" s="323">
        <v>24.8</v>
      </c>
    </row>
    <row r="2550" spans="1:5" ht="14.25">
      <c r="A2550" s="321">
        <v>1663</v>
      </c>
      <c r="B2550" s="321">
        <v>26148</v>
      </c>
      <c r="D2550" s="322" t="s">
        <v>3107</v>
      </c>
      <c r="E2550" s="323">
        <v>24.6</v>
      </c>
    </row>
    <row r="2551" spans="1:5" ht="14.25">
      <c r="A2551" s="321">
        <v>1642</v>
      </c>
      <c r="B2551" s="321">
        <v>26025</v>
      </c>
      <c r="D2551" s="322" t="s">
        <v>3108</v>
      </c>
      <c r="E2551" s="323">
        <v>24.5</v>
      </c>
    </row>
    <row r="2552" spans="1:5" ht="14.25">
      <c r="A2552" s="321">
        <v>1672</v>
      </c>
      <c r="B2552" s="321">
        <v>26234</v>
      </c>
      <c r="D2552" s="322" t="s">
        <v>3109</v>
      </c>
      <c r="E2552" s="323">
        <v>24.5</v>
      </c>
    </row>
    <row r="2553" spans="1:5" ht="14.25">
      <c r="A2553" s="321">
        <v>1665</v>
      </c>
      <c r="B2553" s="321">
        <v>26192</v>
      </c>
      <c r="D2553" s="322" t="s">
        <v>3110</v>
      </c>
      <c r="E2553" s="323">
        <v>24.4</v>
      </c>
    </row>
    <row r="2554" spans="1:5" ht="14.25">
      <c r="A2554" s="321">
        <v>1666</v>
      </c>
      <c r="B2554" s="321">
        <v>26211</v>
      </c>
      <c r="D2554" s="322" t="s">
        <v>3111</v>
      </c>
      <c r="E2554" s="323">
        <v>24.2</v>
      </c>
    </row>
    <row r="2555" spans="1:5" ht="14.25">
      <c r="A2555" s="321">
        <v>1637</v>
      </c>
      <c r="B2555" s="321">
        <v>26020</v>
      </c>
      <c r="D2555" s="322" t="s">
        <v>3112</v>
      </c>
      <c r="E2555" s="323">
        <v>23.6</v>
      </c>
    </row>
    <row r="2556" spans="1:5" ht="14.25">
      <c r="A2556" s="321">
        <v>1674</v>
      </c>
      <c r="B2556" s="321">
        <v>26248</v>
      </c>
      <c r="D2556" s="322" t="s">
        <v>3113</v>
      </c>
      <c r="E2556" s="323">
        <v>23.6</v>
      </c>
    </row>
    <row r="2557" spans="1:5" ht="14.25">
      <c r="A2557" s="321">
        <v>1676</v>
      </c>
      <c r="B2557" s="321">
        <v>27000</v>
      </c>
      <c r="D2557" s="322" t="s">
        <v>3114</v>
      </c>
      <c r="E2557" s="323">
        <v>23.6</v>
      </c>
    </row>
    <row r="2558" spans="1:5" ht="14.25">
      <c r="A2558" s="321">
        <v>1688</v>
      </c>
      <c r="B2558" s="321">
        <v>27031</v>
      </c>
      <c r="D2558" s="322" t="s">
        <v>3115</v>
      </c>
      <c r="E2558" s="323">
        <v>23.6</v>
      </c>
    </row>
    <row r="2559" spans="1:5" ht="14.25">
      <c r="A2559" s="321">
        <v>1686</v>
      </c>
      <c r="B2559" s="321">
        <v>27029</v>
      </c>
      <c r="D2559" s="322" t="s">
        <v>3116</v>
      </c>
      <c r="E2559" s="323">
        <v>23.4</v>
      </c>
    </row>
    <row r="2560" spans="1:5" ht="14.25">
      <c r="A2560" s="321">
        <v>1653</v>
      </c>
      <c r="B2560" s="321">
        <v>26073</v>
      </c>
      <c r="D2560" s="322" t="s">
        <v>3117</v>
      </c>
      <c r="E2560" s="323">
        <v>23.2</v>
      </c>
    </row>
    <row r="2561" spans="1:5" ht="14.25">
      <c r="A2561" s="321">
        <v>1627</v>
      </c>
      <c r="B2561" s="321">
        <v>25997</v>
      </c>
      <c r="D2561" s="322" t="s">
        <v>3118</v>
      </c>
      <c r="E2561" s="323">
        <v>23.1</v>
      </c>
    </row>
    <row r="2562" spans="1:5" ht="14.25">
      <c r="A2562" s="321">
        <v>1634</v>
      </c>
      <c r="B2562" s="321">
        <v>26015</v>
      </c>
      <c r="D2562" s="322" t="s">
        <v>3119</v>
      </c>
      <c r="E2562" s="323">
        <v>23.1</v>
      </c>
    </row>
    <row r="2563" spans="1:5" ht="14.25">
      <c r="A2563" s="321">
        <v>1638</v>
      </c>
      <c r="B2563" s="321">
        <v>26021</v>
      </c>
      <c r="D2563" s="322" t="s">
        <v>3120</v>
      </c>
      <c r="E2563" s="323">
        <v>23.1</v>
      </c>
    </row>
    <row r="2564" spans="1:5" ht="14.25">
      <c r="A2564" s="321">
        <v>1678</v>
      </c>
      <c r="B2564" s="321">
        <v>27002</v>
      </c>
      <c r="D2564" s="322" t="s">
        <v>3121</v>
      </c>
      <c r="E2564" s="323">
        <v>23.1</v>
      </c>
    </row>
    <row r="2565" spans="1:5" ht="14.25">
      <c r="A2565" s="321">
        <v>1626</v>
      </c>
      <c r="B2565" s="321">
        <v>25996</v>
      </c>
      <c r="D2565" s="322" t="s">
        <v>3122</v>
      </c>
      <c r="E2565" s="323">
        <v>23</v>
      </c>
    </row>
    <row r="2566" spans="1:5" ht="14.25">
      <c r="A2566" s="321">
        <v>1631</v>
      </c>
      <c r="B2566" s="321">
        <v>26012</v>
      </c>
      <c r="D2566" s="322" t="s">
        <v>3123</v>
      </c>
      <c r="E2566" s="323">
        <v>23</v>
      </c>
    </row>
    <row r="2567" spans="1:5" ht="14.25">
      <c r="A2567" s="321">
        <v>1639</v>
      </c>
      <c r="B2567" s="321">
        <v>26022</v>
      </c>
      <c r="D2567" s="322" t="s">
        <v>3124</v>
      </c>
      <c r="E2567" s="323">
        <v>23</v>
      </c>
    </row>
    <row r="2568" spans="1:5" ht="14.25">
      <c r="A2568" s="321">
        <v>1644</v>
      </c>
      <c r="B2568" s="321">
        <v>26031</v>
      </c>
      <c r="D2568" s="322" t="s">
        <v>3125</v>
      </c>
      <c r="E2568" s="323">
        <v>23</v>
      </c>
    </row>
    <row r="2569" spans="1:5" ht="14.25">
      <c r="A2569" s="321">
        <v>1647</v>
      </c>
      <c r="B2569" s="321">
        <v>26038</v>
      </c>
      <c r="D2569" s="322" t="s">
        <v>3126</v>
      </c>
      <c r="E2569" s="323">
        <v>23</v>
      </c>
    </row>
    <row r="2570" spans="1:5" ht="14.25">
      <c r="A2570" s="321">
        <v>1654</v>
      </c>
      <c r="B2570" s="321">
        <v>26081</v>
      </c>
      <c r="D2570" s="322" t="s">
        <v>3127</v>
      </c>
      <c r="E2570" s="323">
        <v>23</v>
      </c>
    </row>
    <row r="2571" spans="1:5" ht="14.25">
      <c r="A2571" s="321">
        <v>1668</v>
      </c>
      <c r="B2571" s="321">
        <v>26222</v>
      </c>
      <c r="D2571" s="322" t="s">
        <v>3128</v>
      </c>
      <c r="E2571" s="323">
        <v>22.9</v>
      </c>
    </row>
    <row r="2572" spans="1:5" ht="14.25">
      <c r="A2572" s="321">
        <v>1656</v>
      </c>
      <c r="B2572" s="321">
        <v>26090</v>
      </c>
      <c r="D2572" s="322" t="s">
        <v>3129</v>
      </c>
      <c r="E2572" s="323">
        <v>22.6</v>
      </c>
    </row>
    <row r="2573" spans="1:5" ht="14.25">
      <c r="A2573" s="321">
        <v>1640</v>
      </c>
      <c r="B2573" s="321">
        <v>26023</v>
      </c>
      <c r="D2573" s="322" t="s">
        <v>3130</v>
      </c>
      <c r="E2573" s="323">
        <v>22.3</v>
      </c>
    </row>
    <row r="2574" spans="1:5" ht="14.25">
      <c r="A2574" s="321">
        <v>1687</v>
      </c>
      <c r="B2574" s="321">
        <v>27030</v>
      </c>
      <c r="D2574" s="322" t="s">
        <v>3131</v>
      </c>
      <c r="E2574" s="323">
        <v>22.2</v>
      </c>
    </row>
    <row r="2575" spans="1:5" ht="14.25">
      <c r="A2575" s="321">
        <v>1670</v>
      </c>
      <c r="B2575" s="321">
        <v>26230</v>
      </c>
      <c r="D2575" s="322" t="s">
        <v>3132</v>
      </c>
      <c r="E2575" s="323">
        <v>22.1</v>
      </c>
    </row>
    <row r="2576" spans="1:5" ht="14.25">
      <c r="A2576" s="321">
        <v>1675</v>
      </c>
      <c r="B2576" s="321">
        <v>26999</v>
      </c>
      <c r="D2576" s="322" t="s">
        <v>3133</v>
      </c>
      <c r="E2576" s="323">
        <v>22.1</v>
      </c>
    </row>
    <row r="2577" spans="1:5" ht="14.25">
      <c r="A2577" s="321">
        <v>1680</v>
      </c>
      <c r="B2577" s="321">
        <v>27005</v>
      </c>
      <c r="D2577" s="322" t="s">
        <v>3134</v>
      </c>
      <c r="E2577" s="323">
        <v>22.1</v>
      </c>
    </row>
    <row r="2578" spans="1:5" ht="14.25">
      <c r="A2578" s="321">
        <v>1646</v>
      </c>
      <c r="B2578" s="321">
        <v>26037</v>
      </c>
      <c r="D2578" s="322" t="s">
        <v>3135</v>
      </c>
      <c r="E2578" s="323">
        <v>22</v>
      </c>
    </row>
    <row r="2579" spans="1:5" ht="14.25">
      <c r="A2579" s="321">
        <v>1633</v>
      </c>
      <c r="B2579" s="321">
        <v>26014</v>
      </c>
      <c r="D2579" s="322" t="s">
        <v>3136</v>
      </c>
      <c r="E2579" s="323">
        <v>21.6</v>
      </c>
    </row>
    <row r="2580" spans="1:5" ht="14.25">
      <c r="A2580" s="321">
        <v>1679</v>
      </c>
      <c r="B2580" s="321">
        <v>27004</v>
      </c>
      <c r="D2580" s="322" t="s">
        <v>3137</v>
      </c>
      <c r="E2580" s="323">
        <v>21.6</v>
      </c>
    </row>
    <row r="2581" spans="1:5" ht="14.25">
      <c r="A2581" s="321">
        <v>1636</v>
      </c>
      <c r="B2581" s="321">
        <v>26019</v>
      </c>
      <c r="D2581" s="322" t="s">
        <v>3138</v>
      </c>
      <c r="E2581" s="323">
        <v>21.5</v>
      </c>
    </row>
    <row r="2582" spans="1:5" ht="14.25">
      <c r="A2582" s="321">
        <v>1683</v>
      </c>
      <c r="B2582" s="321">
        <v>27014</v>
      </c>
      <c r="D2582" s="322" t="s">
        <v>3139</v>
      </c>
      <c r="E2582" s="323">
        <v>21.5</v>
      </c>
    </row>
    <row r="2583" spans="1:5" ht="14.25">
      <c r="A2583" s="321">
        <v>1658</v>
      </c>
      <c r="B2583" s="321">
        <v>26094</v>
      </c>
      <c r="D2583" s="322" t="s">
        <v>3140</v>
      </c>
      <c r="E2583" s="323">
        <v>21.3</v>
      </c>
    </row>
    <row r="2584" spans="1:5" ht="14.25">
      <c r="A2584" s="321">
        <v>1659</v>
      </c>
      <c r="B2584" s="321">
        <v>26120</v>
      </c>
      <c r="D2584" s="322" t="s">
        <v>3141</v>
      </c>
      <c r="E2584" s="323">
        <v>21.2</v>
      </c>
    </row>
    <row r="2585" spans="1:5" ht="14.25">
      <c r="A2585" s="321">
        <v>1630</v>
      </c>
      <c r="B2585" s="321">
        <v>26008</v>
      </c>
      <c r="D2585" s="322" t="s">
        <v>3142</v>
      </c>
      <c r="E2585" s="323">
        <v>20.9</v>
      </c>
    </row>
    <row r="2586" spans="1:5" ht="14.25">
      <c r="A2586" s="321">
        <v>1677</v>
      </c>
      <c r="B2586" s="321">
        <v>27001</v>
      </c>
      <c r="D2586" s="322" t="s">
        <v>3143</v>
      </c>
      <c r="E2586" s="323">
        <v>20.5</v>
      </c>
    </row>
    <row r="2587" spans="1:5" ht="14.25">
      <c r="A2587" s="321">
        <v>1649</v>
      </c>
      <c r="B2587" s="321">
        <v>26059</v>
      </c>
      <c r="D2587" s="322" t="s">
        <v>3144</v>
      </c>
      <c r="E2587" s="323">
        <v>20.3</v>
      </c>
    </row>
    <row r="2588" spans="1:5" ht="14.25">
      <c r="A2588" s="321">
        <v>1660</v>
      </c>
      <c r="B2588" s="321">
        <v>26126</v>
      </c>
      <c r="D2588" s="322" t="s">
        <v>3145</v>
      </c>
      <c r="E2588" s="323">
        <v>20</v>
      </c>
    </row>
    <row r="2589" spans="1:5" ht="14.25">
      <c r="A2589" s="321">
        <v>1684</v>
      </c>
      <c r="B2589" s="321">
        <v>27015</v>
      </c>
      <c r="D2589" s="322" t="s">
        <v>3146</v>
      </c>
      <c r="E2589" s="323">
        <v>20</v>
      </c>
    </row>
    <row r="2590" spans="1:5" ht="14.25">
      <c r="A2590" s="321">
        <v>1629</v>
      </c>
      <c r="B2590" s="321">
        <v>26003</v>
      </c>
      <c r="D2590" s="322" t="s">
        <v>3147</v>
      </c>
      <c r="E2590" s="323">
        <v>19</v>
      </c>
    </row>
    <row r="2591" spans="1:5" ht="14.25">
      <c r="A2591" s="321">
        <v>1682</v>
      </c>
      <c r="B2591" s="321">
        <v>27007</v>
      </c>
      <c r="D2591" s="322" t="s">
        <v>3148</v>
      </c>
      <c r="E2591" s="323">
        <v>19</v>
      </c>
    </row>
    <row r="2592" spans="1:5" ht="14.25">
      <c r="A2592" s="321">
        <v>1655</v>
      </c>
      <c r="B2592" s="321">
        <v>26087</v>
      </c>
      <c r="D2592" s="322" t="s">
        <v>3149</v>
      </c>
      <c r="E2592" s="323">
        <v>18.8</v>
      </c>
    </row>
    <row r="2593" spans="1:5" ht="14.25">
      <c r="A2593" s="321">
        <v>1664</v>
      </c>
      <c r="B2593" s="321">
        <v>26152</v>
      </c>
      <c r="D2593" s="322" t="s">
        <v>3150</v>
      </c>
      <c r="E2593" s="323">
        <v>18.3</v>
      </c>
    </row>
    <row r="2594" spans="1:5" ht="14.25">
      <c r="A2594" s="321">
        <v>1628</v>
      </c>
      <c r="B2594" s="321">
        <v>25998</v>
      </c>
      <c r="D2594" s="322" t="s">
        <v>3151</v>
      </c>
      <c r="E2594" s="323">
        <v>18.1</v>
      </c>
    </row>
    <row r="2595" spans="1:5" ht="14.25">
      <c r="A2595" s="321">
        <v>1685</v>
      </c>
      <c r="B2595" s="321">
        <v>27018</v>
      </c>
      <c r="D2595" s="322" t="s">
        <v>3152</v>
      </c>
      <c r="E2595" s="323">
        <v>17.5</v>
      </c>
    </row>
    <row r="2596" spans="1:5" ht="14.25">
      <c r="A2596" s="321">
        <v>1635</v>
      </c>
      <c r="B2596" s="321">
        <v>26017</v>
      </c>
      <c r="D2596" s="322" t="s">
        <v>3153</v>
      </c>
      <c r="E2596" s="323">
        <v>17.4</v>
      </c>
    </row>
    <row r="2597" spans="1:5" ht="14.25">
      <c r="A2597" s="321">
        <v>1673</v>
      </c>
      <c r="B2597" s="321">
        <v>26247</v>
      </c>
      <c r="D2597" s="322" t="s">
        <v>3154</v>
      </c>
      <c r="E2597" s="323">
        <v>17.3</v>
      </c>
    </row>
    <row r="2598" spans="1:5" ht="14.25">
      <c r="A2598" s="321">
        <v>1632</v>
      </c>
      <c r="B2598" s="321">
        <v>26013</v>
      </c>
      <c r="D2598" s="322" t="s">
        <v>3155</v>
      </c>
      <c r="E2598" s="323">
        <v>16.5</v>
      </c>
    </row>
    <row r="2599" spans="1:5" ht="14.25">
      <c r="A2599" s="321">
        <v>1652</v>
      </c>
      <c r="B2599" s="321">
        <v>26062</v>
      </c>
      <c r="D2599" s="322" t="s">
        <v>3156</v>
      </c>
      <c r="E2599" s="323">
        <v>15.8</v>
      </c>
    </row>
    <row r="2600" spans="1:5" ht="14.25">
      <c r="A2600" s="321">
        <v>1650</v>
      </c>
      <c r="B2600" s="321">
        <v>26060</v>
      </c>
      <c r="D2600" s="322" t="s">
        <v>3157</v>
      </c>
      <c r="E2600" s="323">
        <v>15.7</v>
      </c>
    </row>
    <row r="2601" spans="1:5" ht="14.25">
      <c r="A2601" s="321">
        <v>1671</v>
      </c>
      <c r="B2601" s="321">
        <v>26232</v>
      </c>
      <c r="D2601" s="322" t="s">
        <v>3158</v>
      </c>
      <c r="E2601" s="323">
        <v>15.1</v>
      </c>
    </row>
    <row r="2602" spans="1:5" ht="14.25">
      <c r="A2602" s="321">
        <v>1651</v>
      </c>
      <c r="B2602" s="321">
        <v>26061</v>
      </c>
      <c r="D2602" s="322" t="s">
        <v>3159</v>
      </c>
      <c r="E2602" s="323">
        <v>15</v>
      </c>
    </row>
    <row r="2603" spans="1:5" ht="14.25">
      <c r="A2603" s="321">
        <v>1889</v>
      </c>
      <c r="B2603" s="321">
        <v>26179</v>
      </c>
      <c r="D2603" s="322" t="s">
        <v>3160</v>
      </c>
      <c r="E2603" s="323">
        <v>31.3</v>
      </c>
    </row>
    <row r="2604" spans="1:5" ht="14.25">
      <c r="A2604" s="321">
        <v>1899</v>
      </c>
      <c r="B2604" s="321">
        <v>26275</v>
      </c>
      <c r="D2604" s="322" t="s">
        <v>3161</v>
      </c>
      <c r="E2604" s="323">
        <v>30.8</v>
      </c>
    </row>
    <row r="2605" spans="1:5" ht="14.25">
      <c r="A2605" s="321">
        <v>1879</v>
      </c>
      <c r="B2605" s="321">
        <v>26077</v>
      </c>
      <c r="D2605" s="322" t="s">
        <v>3162</v>
      </c>
      <c r="E2605" s="323">
        <v>30</v>
      </c>
    </row>
    <row r="2606" spans="1:5" ht="14.25">
      <c r="A2606" s="321">
        <v>1878</v>
      </c>
      <c r="B2606" s="321">
        <v>26056</v>
      </c>
      <c r="D2606" s="322" t="s">
        <v>3163</v>
      </c>
      <c r="E2606" s="323">
        <v>26.9</v>
      </c>
    </row>
    <row r="2607" spans="1:5" ht="14.25">
      <c r="A2607" s="321">
        <v>1875</v>
      </c>
      <c r="B2607" s="321">
        <v>26039</v>
      </c>
      <c r="D2607" s="322" t="s">
        <v>3164</v>
      </c>
      <c r="E2607" s="323">
        <v>26.8</v>
      </c>
    </row>
    <row r="2608" spans="1:5" ht="14.25">
      <c r="A2608" s="321">
        <v>1891</v>
      </c>
      <c r="B2608" s="321">
        <v>26181</v>
      </c>
      <c r="D2608" s="322" t="s">
        <v>3165</v>
      </c>
      <c r="E2608" s="323">
        <v>26.6</v>
      </c>
    </row>
    <row r="2609" spans="1:5" ht="14.25">
      <c r="A2609" s="321">
        <v>1863</v>
      </c>
      <c r="B2609" s="321">
        <v>26000</v>
      </c>
      <c r="D2609" s="322" t="s">
        <v>3166</v>
      </c>
      <c r="E2609" s="323">
        <v>26.4</v>
      </c>
    </row>
    <row r="2610" spans="1:5" ht="14.25">
      <c r="A2610" s="321">
        <v>1887</v>
      </c>
      <c r="B2610" s="321">
        <v>26151</v>
      </c>
      <c r="D2610" s="322" t="s">
        <v>3167</v>
      </c>
      <c r="E2610" s="323">
        <v>26.3</v>
      </c>
    </row>
    <row r="2611" spans="1:5" ht="14.25">
      <c r="A2611" s="321">
        <v>1866</v>
      </c>
      <c r="B2611" s="321">
        <v>26005</v>
      </c>
      <c r="D2611" s="322" t="s">
        <v>3168</v>
      </c>
      <c r="E2611" s="323">
        <v>25</v>
      </c>
    </row>
    <row r="2612" spans="1:5" ht="14.25">
      <c r="A2612" s="321">
        <v>1888</v>
      </c>
      <c r="B2612" s="321">
        <v>26177</v>
      </c>
      <c r="D2612" s="322" t="s">
        <v>3169</v>
      </c>
      <c r="E2612" s="323">
        <v>25</v>
      </c>
    </row>
    <row r="2613" spans="1:5" ht="14.25">
      <c r="A2613" s="321">
        <v>1862</v>
      </c>
      <c r="B2613" s="321">
        <v>25999</v>
      </c>
      <c r="D2613" s="322" t="s">
        <v>3170</v>
      </c>
      <c r="E2613" s="323">
        <v>24.8</v>
      </c>
    </row>
    <row r="2614" spans="1:5" ht="14.25">
      <c r="A2614" s="321">
        <v>1873</v>
      </c>
      <c r="B2614" s="321">
        <v>26034</v>
      </c>
      <c r="D2614" s="322" t="s">
        <v>3171</v>
      </c>
      <c r="E2614" s="323">
        <v>24.4</v>
      </c>
    </row>
    <row r="2615" spans="1:5" ht="14.25">
      <c r="A2615" s="321">
        <v>1876</v>
      </c>
      <c r="B2615" s="321">
        <v>26040</v>
      </c>
      <c r="D2615" s="322" t="s">
        <v>3172</v>
      </c>
      <c r="E2615" s="323">
        <v>24.3</v>
      </c>
    </row>
    <row r="2616" spans="1:5" ht="14.25">
      <c r="A2616" s="321">
        <v>1893</v>
      </c>
      <c r="B2616" s="321">
        <v>26187</v>
      </c>
      <c r="D2616" s="322" t="s">
        <v>3173</v>
      </c>
      <c r="E2616" s="323">
        <v>23.9</v>
      </c>
    </row>
    <row r="2617" spans="1:5" ht="14.25">
      <c r="A2617" s="321">
        <v>1898</v>
      </c>
      <c r="B2617" s="321">
        <v>26245</v>
      </c>
      <c r="D2617" s="322" t="s">
        <v>3174</v>
      </c>
      <c r="E2617" s="323">
        <v>23.4</v>
      </c>
    </row>
    <row r="2618" spans="1:5" ht="14.25">
      <c r="A2618" s="321">
        <v>1890</v>
      </c>
      <c r="B2618" s="321">
        <v>26180</v>
      </c>
      <c r="D2618" s="322" t="s">
        <v>3175</v>
      </c>
      <c r="E2618" s="323">
        <v>23.3</v>
      </c>
    </row>
    <row r="2619" spans="1:5" ht="14.25">
      <c r="A2619" s="321">
        <v>1884</v>
      </c>
      <c r="B2619" s="321">
        <v>26123</v>
      </c>
      <c r="D2619" s="322" t="s">
        <v>3176</v>
      </c>
      <c r="E2619" s="323">
        <v>21.6</v>
      </c>
    </row>
    <row r="2620" spans="1:5" ht="14.25">
      <c r="A2620" s="321">
        <v>1894</v>
      </c>
      <c r="B2620" s="321">
        <v>26231</v>
      </c>
      <c r="D2620" s="322" t="s">
        <v>3177</v>
      </c>
      <c r="E2620" s="323">
        <v>21.5</v>
      </c>
    </row>
    <row r="2621" spans="1:5" ht="14.25">
      <c r="A2621" s="321">
        <v>1881</v>
      </c>
      <c r="B2621" s="321">
        <v>26096</v>
      </c>
      <c r="D2621" s="322" t="s">
        <v>3178</v>
      </c>
      <c r="E2621" s="323">
        <v>20.8</v>
      </c>
    </row>
    <row r="2622" spans="1:5" ht="14.25">
      <c r="A2622" s="321">
        <v>1883</v>
      </c>
      <c r="B2622" s="321">
        <v>26119</v>
      </c>
      <c r="D2622" s="322" t="s">
        <v>3179</v>
      </c>
      <c r="E2622" s="323">
        <v>20.5</v>
      </c>
    </row>
    <row r="2623" spans="1:5" ht="14.25">
      <c r="A2623" s="321">
        <v>1874</v>
      </c>
      <c r="B2623" s="321">
        <v>26035</v>
      </c>
      <c r="D2623" s="322" t="s">
        <v>3180</v>
      </c>
      <c r="E2623" s="323">
        <v>20.2</v>
      </c>
    </row>
    <row r="2624" spans="1:5" ht="14.25">
      <c r="A2624" s="321">
        <v>1860</v>
      </c>
      <c r="B2624" s="321">
        <v>25537</v>
      </c>
      <c r="D2624" s="322" t="s">
        <v>3181</v>
      </c>
      <c r="E2624" s="323">
        <v>19.8</v>
      </c>
    </row>
    <row r="2625" spans="1:5" ht="14.25">
      <c r="A2625" s="321">
        <v>1861</v>
      </c>
      <c r="B2625" s="321">
        <v>25995</v>
      </c>
      <c r="D2625" s="322" t="s">
        <v>3182</v>
      </c>
      <c r="E2625" s="323">
        <v>19.7</v>
      </c>
    </row>
    <row r="2626" spans="1:5" ht="14.25">
      <c r="A2626" s="321">
        <v>1882</v>
      </c>
      <c r="B2626" s="321">
        <v>26097</v>
      </c>
      <c r="D2626" s="322" t="s">
        <v>3183</v>
      </c>
      <c r="E2626" s="323">
        <v>17.8</v>
      </c>
    </row>
    <row r="2627" spans="1:5" ht="14.25">
      <c r="A2627" s="321">
        <v>1880</v>
      </c>
      <c r="B2627" s="321">
        <v>26086</v>
      </c>
      <c r="D2627" s="322" t="s">
        <v>3184</v>
      </c>
      <c r="E2627" s="323">
        <v>17.7</v>
      </c>
    </row>
    <row r="2628" spans="1:5" ht="14.25">
      <c r="A2628" s="321">
        <v>1868</v>
      </c>
      <c r="B2628" s="321">
        <v>26016</v>
      </c>
      <c r="D2628" s="322" t="s">
        <v>3185</v>
      </c>
      <c r="E2628" s="323">
        <v>16.7</v>
      </c>
    </row>
    <row r="2629" spans="1:5" ht="14.25">
      <c r="A2629" s="321">
        <v>1847</v>
      </c>
      <c r="B2629" s="321">
        <v>8082</v>
      </c>
      <c r="D2629" s="322" t="s">
        <v>3186</v>
      </c>
      <c r="E2629" s="323">
        <v>16.4</v>
      </c>
    </row>
    <row r="2630" spans="1:5" ht="14.25">
      <c r="A2630" s="321">
        <v>1892</v>
      </c>
      <c r="B2630" s="321">
        <v>26186</v>
      </c>
      <c r="D2630" s="322" t="s">
        <v>3187</v>
      </c>
      <c r="E2630" s="323">
        <v>16.3</v>
      </c>
    </row>
    <row r="2631" spans="1:5" ht="14.25">
      <c r="A2631" s="321">
        <v>1846</v>
      </c>
      <c r="B2631" s="321">
        <v>8081</v>
      </c>
      <c r="D2631" s="322" t="s">
        <v>3188</v>
      </c>
      <c r="E2631" s="323">
        <v>15.1</v>
      </c>
    </row>
    <row r="2632" spans="1:5" ht="14.25">
      <c r="A2632" s="321">
        <v>1853</v>
      </c>
      <c r="B2632" s="321">
        <v>10005</v>
      </c>
      <c r="D2632" s="322" t="s">
        <v>3189</v>
      </c>
      <c r="E2632" s="323">
        <v>14.8</v>
      </c>
    </row>
    <row r="2633" spans="1:5" ht="14.25">
      <c r="A2633" s="321">
        <v>1856</v>
      </c>
      <c r="B2633" s="321">
        <v>10028</v>
      </c>
      <c r="D2633" s="322" t="s">
        <v>3190</v>
      </c>
      <c r="E2633" s="323">
        <v>14.6</v>
      </c>
    </row>
    <row r="2634" spans="1:5" ht="14.25">
      <c r="A2634" s="321">
        <v>1896</v>
      </c>
      <c r="B2634" s="321">
        <v>26242</v>
      </c>
      <c r="D2634" s="322" t="s">
        <v>3191</v>
      </c>
      <c r="E2634" s="323">
        <v>14.6</v>
      </c>
    </row>
    <row r="2635" spans="1:5" ht="14.25">
      <c r="A2635" s="321">
        <v>1845</v>
      </c>
      <c r="B2635" s="321">
        <v>8080</v>
      </c>
      <c r="D2635" s="322" t="s">
        <v>3192</v>
      </c>
      <c r="E2635" s="323">
        <v>13.9</v>
      </c>
    </row>
    <row r="2636" spans="1:5" ht="14.25">
      <c r="A2636" s="321">
        <v>1867</v>
      </c>
      <c r="B2636" s="321">
        <v>26010</v>
      </c>
      <c r="D2636" s="322" t="s">
        <v>3193</v>
      </c>
      <c r="E2636" s="323">
        <v>13.7</v>
      </c>
    </row>
    <row r="2637" spans="1:5" ht="14.25">
      <c r="A2637" s="321">
        <v>1864</v>
      </c>
      <c r="B2637" s="321">
        <v>26002</v>
      </c>
      <c r="D2637" s="322" t="s">
        <v>3194</v>
      </c>
      <c r="E2637" s="323">
        <v>13.4</v>
      </c>
    </row>
    <row r="2638" spans="1:5" ht="14.25">
      <c r="A2638" s="321">
        <v>1870</v>
      </c>
      <c r="B2638" s="321">
        <v>26028</v>
      </c>
      <c r="D2638" s="322" t="s">
        <v>3195</v>
      </c>
      <c r="E2638" s="323">
        <v>13.2</v>
      </c>
    </row>
    <row r="2639" spans="1:5" ht="14.25">
      <c r="A2639" s="321">
        <v>1869</v>
      </c>
      <c r="B2639" s="321">
        <v>26027</v>
      </c>
      <c r="D2639" s="322" t="s">
        <v>3196</v>
      </c>
      <c r="E2639" s="323">
        <v>13</v>
      </c>
    </row>
    <row r="2640" spans="1:5" ht="14.25">
      <c r="A2640" s="321">
        <v>1857</v>
      </c>
      <c r="B2640" s="321">
        <v>10042</v>
      </c>
      <c r="D2640" s="322" t="s">
        <v>3197</v>
      </c>
      <c r="E2640" s="323">
        <v>12.9</v>
      </c>
    </row>
    <row r="2641" spans="1:5" ht="14.25">
      <c r="A2641" s="321">
        <v>1885</v>
      </c>
      <c r="B2641" s="321">
        <v>26124</v>
      </c>
      <c r="D2641" s="322" t="s">
        <v>3198</v>
      </c>
      <c r="E2641" s="323">
        <v>12.6</v>
      </c>
    </row>
    <row r="2642" spans="1:5" ht="14.25">
      <c r="A2642" s="321">
        <v>1858</v>
      </c>
      <c r="B2642" s="321">
        <v>10081</v>
      </c>
      <c r="D2642" s="322" t="s">
        <v>3199</v>
      </c>
      <c r="E2642" s="323">
        <v>12.5</v>
      </c>
    </row>
    <row r="2643" spans="1:5" ht="14.25">
      <c r="A2643" s="321">
        <v>1859</v>
      </c>
      <c r="B2643" s="321">
        <v>25433</v>
      </c>
      <c r="D2643" s="322" t="s">
        <v>3200</v>
      </c>
      <c r="E2643" s="323">
        <v>12.4</v>
      </c>
    </row>
    <row r="2644" spans="1:5" ht="14.25">
      <c r="A2644" s="321">
        <v>1844</v>
      </c>
      <c r="B2644" s="321">
        <v>8059</v>
      </c>
      <c r="D2644" s="322" t="s">
        <v>3201</v>
      </c>
      <c r="E2644" s="323">
        <v>12.2</v>
      </c>
    </row>
    <row r="2645" spans="1:5" ht="14.25">
      <c r="A2645" s="321">
        <v>1872</v>
      </c>
      <c r="B2645" s="321">
        <v>26030</v>
      </c>
      <c r="D2645" s="322" t="s">
        <v>3202</v>
      </c>
      <c r="E2645" s="323">
        <v>11.9</v>
      </c>
    </row>
    <row r="2646" spans="1:5" ht="14.25">
      <c r="A2646" s="321">
        <v>1848</v>
      </c>
      <c r="B2646" s="321">
        <v>8083</v>
      </c>
      <c r="D2646" s="322" t="s">
        <v>3203</v>
      </c>
      <c r="E2646" s="323">
        <v>11</v>
      </c>
    </row>
    <row r="2647" spans="1:5" ht="14.25">
      <c r="A2647" s="321">
        <v>1849</v>
      </c>
      <c r="B2647" s="321">
        <v>8291</v>
      </c>
      <c r="D2647" s="322" t="s">
        <v>3204</v>
      </c>
      <c r="E2647" s="323">
        <v>11</v>
      </c>
    </row>
    <row r="2648" spans="1:5" ht="14.25">
      <c r="A2648" s="321">
        <v>1871</v>
      </c>
      <c r="B2648" s="321">
        <v>26029</v>
      </c>
      <c r="D2648" s="322" t="s">
        <v>3205</v>
      </c>
      <c r="E2648" s="323">
        <v>11</v>
      </c>
    </row>
    <row r="2649" spans="1:5" ht="14.25">
      <c r="A2649" s="321">
        <v>1854</v>
      </c>
      <c r="B2649" s="321">
        <v>10012</v>
      </c>
      <c r="D2649" s="322" t="s">
        <v>3206</v>
      </c>
      <c r="E2649" s="323">
        <v>10.9</v>
      </c>
    </row>
    <row r="2650" spans="1:5" ht="14.25">
      <c r="A2650" s="321">
        <v>1897</v>
      </c>
      <c r="B2650" s="321">
        <v>26243</v>
      </c>
      <c r="D2650" s="322" t="s">
        <v>3207</v>
      </c>
      <c r="E2650" s="323">
        <v>10.8</v>
      </c>
    </row>
    <row r="2651" spans="1:5" ht="14.25">
      <c r="A2651" s="321">
        <v>1865</v>
      </c>
      <c r="B2651" s="321">
        <v>26004</v>
      </c>
      <c r="D2651" s="322" t="s">
        <v>3208</v>
      </c>
      <c r="E2651" s="323">
        <v>10.4</v>
      </c>
    </row>
    <row r="2652" spans="1:5" ht="14.25">
      <c r="A2652" s="321">
        <v>1852</v>
      </c>
      <c r="B2652" s="321">
        <v>10002</v>
      </c>
      <c r="D2652" s="322" t="s">
        <v>3209</v>
      </c>
      <c r="E2652" s="323">
        <v>8.69</v>
      </c>
    </row>
    <row r="2653" spans="1:5" ht="14.25">
      <c r="A2653" s="321">
        <v>1850</v>
      </c>
      <c r="B2653" s="321">
        <v>8292</v>
      </c>
      <c r="D2653" s="322" t="s">
        <v>3210</v>
      </c>
      <c r="E2653" s="323">
        <v>8.4</v>
      </c>
    </row>
    <row r="2654" spans="1:5" ht="14.25">
      <c r="A2654" s="321">
        <v>1877</v>
      </c>
      <c r="B2654" s="321">
        <v>26046</v>
      </c>
      <c r="D2654" s="322" t="s">
        <v>3211</v>
      </c>
      <c r="E2654" s="323">
        <v>8.31</v>
      </c>
    </row>
    <row r="2655" spans="1:5" ht="14.25">
      <c r="A2655" s="321">
        <v>1886</v>
      </c>
      <c r="B2655" s="321">
        <v>26142</v>
      </c>
      <c r="D2655" s="322" t="s">
        <v>3212</v>
      </c>
      <c r="E2655" s="323">
        <v>7.25</v>
      </c>
    </row>
    <row r="2656" spans="1:5" ht="14.25">
      <c r="A2656" s="321">
        <v>1851</v>
      </c>
      <c r="B2656" s="321">
        <v>8293</v>
      </c>
      <c r="D2656" s="322" t="s">
        <v>3213</v>
      </c>
      <c r="E2656" s="323">
        <v>6.75</v>
      </c>
    </row>
    <row r="2657" spans="1:5" ht="14.25">
      <c r="A2657" s="321">
        <v>1895</v>
      </c>
      <c r="B2657" s="321">
        <v>26239</v>
      </c>
      <c r="D2657" s="322" t="s">
        <v>3214</v>
      </c>
      <c r="E2657" s="323">
        <v>6.6</v>
      </c>
    </row>
    <row r="2658" spans="1:5" ht="14.25">
      <c r="A2658" s="321">
        <v>1855</v>
      </c>
      <c r="B2658" s="321">
        <v>10023</v>
      </c>
      <c r="D2658" s="322" t="s">
        <v>3215</v>
      </c>
      <c r="E2658" s="323">
        <v>6.5</v>
      </c>
    </row>
    <row r="2659" spans="1:5" ht="14.25">
      <c r="A2659" s="321">
        <v>2085</v>
      </c>
      <c r="B2659" s="321">
        <v>20923</v>
      </c>
      <c r="D2659" s="322" t="s">
        <v>3216</v>
      </c>
      <c r="E2659" s="323" t="s">
        <v>637</v>
      </c>
    </row>
    <row r="2660" spans="1:5" ht="14.25">
      <c r="A2660" s="321">
        <v>2029</v>
      </c>
      <c r="B2660" s="321">
        <v>19664</v>
      </c>
      <c r="D2660" s="322" t="s">
        <v>3217</v>
      </c>
      <c r="E2660" s="323">
        <v>9.75</v>
      </c>
    </row>
    <row r="2661" spans="1:5" ht="14.25">
      <c r="A2661" s="321">
        <v>2028</v>
      </c>
      <c r="B2661" s="321">
        <v>19663</v>
      </c>
      <c r="D2661" s="322" t="s">
        <v>3218</v>
      </c>
      <c r="E2661" s="323">
        <v>9.69</v>
      </c>
    </row>
    <row r="2662" spans="1:5" ht="14.25">
      <c r="A2662" s="321">
        <v>2031</v>
      </c>
      <c r="B2662" s="321">
        <v>19666</v>
      </c>
      <c r="D2662" s="322" t="s">
        <v>3219</v>
      </c>
      <c r="E2662" s="323">
        <v>9.5</v>
      </c>
    </row>
    <row r="2663" spans="1:5" ht="14.25">
      <c r="A2663" s="321">
        <v>2012</v>
      </c>
      <c r="B2663" s="321">
        <v>19646</v>
      </c>
      <c r="D2663" s="322" t="s">
        <v>3220</v>
      </c>
      <c r="E2663" s="323">
        <v>7.86</v>
      </c>
    </row>
    <row r="2664" spans="1:5" ht="14.25">
      <c r="A2664" s="321">
        <v>2010</v>
      </c>
      <c r="B2664" s="321">
        <v>19644</v>
      </c>
      <c r="D2664" s="322" t="s">
        <v>3221</v>
      </c>
      <c r="E2664" s="323">
        <v>7.78</v>
      </c>
    </row>
    <row r="2665" spans="1:5" ht="14.25">
      <c r="A2665" s="321">
        <v>2022</v>
      </c>
      <c r="B2665" s="321">
        <v>19656</v>
      </c>
      <c r="D2665" s="322" t="s">
        <v>3222</v>
      </c>
      <c r="E2665" s="323">
        <v>7.77</v>
      </c>
    </row>
    <row r="2666" spans="1:5" ht="14.25">
      <c r="A2666" s="321">
        <v>2011</v>
      </c>
      <c r="B2666" s="321">
        <v>19645</v>
      </c>
      <c r="D2666" s="322" t="s">
        <v>3223</v>
      </c>
      <c r="E2666" s="323">
        <v>7.4</v>
      </c>
    </row>
    <row r="2667" spans="1:5" ht="14.25">
      <c r="A2667" s="321">
        <v>1991</v>
      </c>
      <c r="B2667" s="321">
        <v>19669</v>
      </c>
      <c r="D2667" s="322" t="s">
        <v>3224</v>
      </c>
      <c r="E2667" s="323">
        <v>7.31</v>
      </c>
    </row>
    <row r="2668" spans="1:5" ht="14.25">
      <c r="A2668" s="321">
        <v>2013</v>
      </c>
      <c r="B2668" s="321">
        <v>19647</v>
      </c>
      <c r="D2668" s="322" t="s">
        <v>3225</v>
      </c>
      <c r="E2668" s="323">
        <v>7.04</v>
      </c>
    </row>
    <row r="2669" spans="1:5" ht="14.25">
      <c r="A2669" s="321">
        <v>2017</v>
      </c>
      <c r="B2669" s="321">
        <v>19651</v>
      </c>
      <c r="D2669" s="322" t="s">
        <v>3226</v>
      </c>
      <c r="E2669" s="323">
        <v>6.98</v>
      </c>
    </row>
    <row r="2670" spans="1:5" ht="14.25">
      <c r="A2670" s="321">
        <v>2004</v>
      </c>
      <c r="B2670" s="321">
        <v>19501</v>
      </c>
      <c r="D2670" s="322" t="s">
        <v>3227</v>
      </c>
      <c r="E2670" s="323">
        <v>6.95</v>
      </c>
    </row>
    <row r="2671" spans="1:5" ht="14.25">
      <c r="A2671" s="321">
        <v>2014</v>
      </c>
      <c r="B2671" s="321">
        <v>19648</v>
      </c>
      <c r="D2671" s="322" t="s">
        <v>3228</v>
      </c>
      <c r="E2671" s="323">
        <v>6.9</v>
      </c>
    </row>
    <row r="2672" spans="1:5" ht="14.25">
      <c r="A2672" s="321">
        <v>2073</v>
      </c>
      <c r="B2672" s="321">
        <v>39234</v>
      </c>
      <c r="D2672" s="322" t="s">
        <v>3229</v>
      </c>
      <c r="E2672" s="323">
        <v>6.86</v>
      </c>
    </row>
    <row r="2673" spans="1:5" ht="14.25">
      <c r="A2673" s="321">
        <v>2016</v>
      </c>
      <c r="B2673" s="321">
        <v>19650</v>
      </c>
      <c r="D2673" s="322" t="s">
        <v>3230</v>
      </c>
      <c r="E2673" s="323">
        <v>6.75</v>
      </c>
    </row>
    <row r="2674" spans="1:5" ht="14.25">
      <c r="A2674" s="321">
        <v>2086</v>
      </c>
      <c r="B2674" s="321">
        <v>39248</v>
      </c>
      <c r="D2674" s="322" t="s">
        <v>3231</v>
      </c>
      <c r="E2674" s="323">
        <v>6.69</v>
      </c>
    </row>
    <row r="2675" spans="1:5" ht="14.25">
      <c r="A2675" s="321">
        <v>2026</v>
      </c>
      <c r="B2675" s="321">
        <v>19661</v>
      </c>
      <c r="D2675" s="322" t="s">
        <v>3232</v>
      </c>
      <c r="E2675" s="323">
        <v>6.56</v>
      </c>
    </row>
    <row r="2676" spans="1:5" ht="14.25">
      <c r="A2676" s="321">
        <v>2068</v>
      </c>
      <c r="B2676" s="321">
        <v>39210</v>
      </c>
      <c r="D2676" s="322" t="s">
        <v>3233</v>
      </c>
      <c r="E2676" s="323">
        <v>6.39</v>
      </c>
    </row>
    <row r="2677" spans="1:5" ht="14.25">
      <c r="A2677" s="321">
        <v>2030</v>
      </c>
      <c r="B2677" s="321">
        <v>19665</v>
      </c>
      <c r="D2677" s="322" t="s">
        <v>3234</v>
      </c>
      <c r="E2677" s="323">
        <v>6.35</v>
      </c>
    </row>
    <row r="2678" spans="1:5" ht="14.25">
      <c r="A2678" s="321">
        <v>2027</v>
      </c>
      <c r="B2678" s="321">
        <v>19662</v>
      </c>
      <c r="D2678" s="322" t="s">
        <v>3235</v>
      </c>
      <c r="E2678" s="323">
        <v>6.29</v>
      </c>
    </row>
    <row r="2679" spans="1:5" ht="14.25">
      <c r="A2679" s="321">
        <v>2018</v>
      </c>
      <c r="B2679" s="321">
        <v>19652</v>
      </c>
      <c r="D2679" s="322" t="s">
        <v>3236</v>
      </c>
      <c r="E2679" s="323">
        <v>6.26</v>
      </c>
    </row>
    <row r="2680" spans="1:5" ht="14.25">
      <c r="A2680" s="321">
        <v>2054</v>
      </c>
      <c r="B2680" s="321">
        <v>39228</v>
      </c>
      <c r="D2680" s="322" t="s">
        <v>3237</v>
      </c>
      <c r="E2680" s="323">
        <v>6.13</v>
      </c>
    </row>
    <row r="2681" spans="1:5" ht="14.25">
      <c r="A2681" s="321">
        <v>2021</v>
      </c>
      <c r="B2681" s="321">
        <v>19655</v>
      </c>
      <c r="D2681" s="322" t="s">
        <v>3238</v>
      </c>
      <c r="E2681" s="323">
        <v>6.11</v>
      </c>
    </row>
    <row r="2682" spans="1:5" ht="14.25">
      <c r="A2682" s="321">
        <v>2015</v>
      </c>
      <c r="B2682" s="321">
        <v>19649</v>
      </c>
      <c r="D2682" s="322" t="s">
        <v>3239</v>
      </c>
      <c r="E2682" s="323">
        <v>6.07</v>
      </c>
    </row>
    <row r="2683" spans="1:5" ht="14.25">
      <c r="A2683" s="321">
        <v>2074</v>
      </c>
      <c r="B2683" s="321">
        <v>39236</v>
      </c>
      <c r="D2683" s="322" t="s">
        <v>3240</v>
      </c>
      <c r="E2683" s="323">
        <v>6</v>
      </c>
    </row>
    <row r="2684" spans="1:5" ht="14.25">
      <c r="A2684" s="321">
        <v>2032</v>
      </c>
      <c r="B2684" s="321">
        <v>19667</v>
      </c>
      <c r="D2684" s="322" t="s">
        <v>3241</v>
      </c>
      <c r="E2684" s="323">
        <v>5.63</v>
      </c>
    </row>
    <row r="2685" spans="1:5" ht="14.25">
      <c r="A2685" s="321">
        <v>1967</v>
      </c>
      <c r="B2685" s="321">
        <v>19554</v>
      </c>
      <c r="D2685" s="322" t="s">
        <v>3242</v>
      </c>
      <c r="E2685" s="323">
        <v>5.6</v>
      </c>
    </row>
    <row r="2686" spans="1:5" ht="14.25">
      <c r="A2686" s="321">
        <v>2036</v>
      </c>
      <c r="B2686" s="321">
        <v>19678</v>
      </c>
      <c r="D2686" s="322" t="s">
        <v>3243</v>
      </c>
      <c r="E2686" s="323">
        <v>5.52</v>
      </c>
    </row>
    <row r="2687" spans="1:5" ht="14.25">
      <c r="A2687" s="321">
        <v>2066</v>
      </c>
      <c r="B2687" s="321">
        <v>23474</v>
      </c>
      <c r="D2687" s="322" t="s">
        <v>3244</v>
      </c>
      <c r="E2687" s="323">
        <v>5.51</v>
      </c>
    </row>
    <row r="2688" spans="1:5" ht="14.25">
      <c r="A2688" s="321">
        <v>2019</v>
      </c>
      <c r="B2688" s="321">
        <v>19653</v>
      </c>
      <c r="D2688" s="322" t="s">
        <v>3245</v>
      </c>
      <c r="E2688" s="323">
        <v>5.47</v>
      </c>
    </row>
    <row r="2689" spans="1:5" ht="14.25">
      <c r="A2689" s="321">
        <v>2046</v>
      </c>
      <c r="B2689" s="321">
        <v>39206</v>
      </c>
      <c r="D2689" s="322" t="s">
        <v>3246</v>
      </c>
      <c r="E2689" s="323">
        <v>5.31</v>
      </c>
    </row>
    <row r="2690" spans="1:5" ht="14.25">
      <c r="A2690" s="321">
        <v>2024</v>
      </c>
      <c r="B2690" s="321">
        <v>19658</v>
      </c>
      <c r="D2690" s="322" t="s">
        <v>3247</v>
      </c>
      <c r="E2690" s="323">
        <v>5.25</v>
      </c>
    </row>
    <row r="2691" spans="1:5" ht="14.25">
      <c r="A2691" s="321">
        <v>2020</v>
      </c>
      <c r="B2691" s="321">
        <v>19654</v>
      </c>
      <c r="D2691" s="322" t="s">
        <v>3248</v>
      </c>
      <c r="E2691" s="323">
        <v>5.23</v>
      </c>
    </row>
    <row r="2692" spans="1:5" ht="14.25">
      <c r="A2692" s="321">
        <v>2023</v>
      </c>
      <c r="B2692" s="321">
        <v>19657</v>
      </c>
      <c r="D2692" s="322" t="s">
        <v>3249</v>
      </c>
      <c r="E2692" s="323">
        <v>5.13</v>
      </c>
    </row>
    <row r="2693" spans="1:5" ht="14.25">
      <c r="A2693" s="321">
        <v>2069</v>
      </c>
      <c r="B2693" s="321">
        <v>39216</v>
      </c>
      <c r="D2693" s="322" t="s">
        <v>3250</v>
      </c>
      <c r="E2693" s="323">
        <v>5.11</v>
      </c>
    </row>
    <row r="2694" spans="1:5" ht="14.25">
      <c r="A2694" s="321">
        <v>2025</v>
      </c>
      <c r="B2694" s="321">
        <v>19659</v>
      </c>
      <c r="D2694" s="322" t="s">
        <v>3251</v>
      </c>
      <c r="E2694" s="323">
        <v>5.08</v>
      </c>
    </row>
    <row r="2695" spans="1:5" ht="14.25">
      <c r="A2695" s="321">
        <v>2072</v>
      </c>
      <c r="B2695" s="321">
        <v>39233</v>
      </c>
      <c r="D2695" s="322" t="s">
        <v>3252</v>
      </c>
      <c r="E2695" s="323">
        <v>5.05</v>
      </c>
    </row>
    <row r="2696" spans="1:5" ht="14.25">
      <c r="A2696" s="321">
        <v>2003</v>
      </c>
      <c r="B2696" s="321">
        <v>19882</v>
      </c>
      <c r="D2696" s="322" t="s">
        <v>3253</v>
      </c>
      <c r="E2696" s="323">
        <v>5.04</v>
      </c>
    </row>
    <row r="2697" spans="1:5" ht="14.25">
      <c r="A2697" s="321">
        <v>1966</v>
      </c>
      <c r="B2697" s="321">
        <v>19553</v>
      </c>
      <c r="D2697" s="322" t="s">
        <v>3254</v>
      </c>
      <c r="E2697" s="323">
        <v>4.94</v>
      </c>
    </row>
    <row r="2698" spans="1:5" ht="14.25">
      <c r="A2698" s="321">
        <v>2052</v>
      </c>
      <c r="B2698" s="321">
        <v>39215</v>
      </c>
      <c r="D2698" s="322" t="s">
        <v>3255</v>
      </c>
      <c r="E2698" s="323">
        <v>4.87</v>
      </c>
    </row>
    <row r="2699" spans="1:5" ht="14.25">
      <c r="A2699" s="321">
        <v>1983</v>
      </c>
      <c r="B2699" s="321">
        <v>19594</v>
      </c>
      <c r="D2699" s="322" t="s">
        <v>3256</v>
      </c>
      <c r="E2699" s="323">
        <v>4.73</v>
      </c>
    </row>
    <row r="2700" spans="1:5" ht="14.25">
      <c r="A2700" s="321">
        <v>1958</v>
      </c>
      <c r="B2700" s="321">
        <v>19541</v>
      </c>
      <c r="D2700" s="322" t="s">
        <v>3257</v>
      </c>
      <c r="E2700" s="323">
        <v>4.58</v>
      </c>
    </row>
    <row r="2701" spans="1:5" ht="14.25">
      <c r="A2701" s="321">
        <v>2063</v>
      </c>
      <c r="B2701" s="321">
        <v>19689</v>
      </c>
      <c r="D2701" s="322" t="s">
        <v>3258</v>
      </c>
      <c r="E2701" s="323">
        <v>4.57</v>
      </c>
    </row>
    <row r="2702" spans="1:5" ht="14.25">
      <c r="A2702" s="321">
        <v>1970</v>
      </c>
      <c r="B2702" s="321">
        <v>19558</v>
      </c>
      <c r="D2702" s="322" t="s">
        <v>3259</v>
      </c>
      <c r="E2702" s="323">
        <v>4.53</v>
      </c>
    </row>
    <row r="2703" spans="1:5" ht="14.25">
      <c r="A2703" s="321">
        <v>1984</v>
      </c>
      <c r="B2703" s="321">
        <v>19596</v>
      </c>
      <c r="D2703" s="322" t="s">
        <v>3260</v>
      </c>
      <c r="E2703" s="323">
        <v>4.5</v>
      </c>
    </row>
    <row r="2704" spans="1:5" ht="14.25">
      <c r="A2704" s="321">
        <v>2009</v>
      </c>
      <c r="B2704" s="321">
        <v>19643</v>
      </c>
      <c r="D2704" s="322" t="s">
        <v>3261</v>
      </c>
      <c r="E2704" s="323">
        <v>4.5</v>
      </c>
    </row>
    <row r="2705" spans="1:5" ht="14.25">
      <c r="A2705" s="321">
        <v>2075</v>
      </c>
      <c r="B2705" s="321">
        <v>39400</v>
      </c>
      <c r="D2705" s="322" t="s">
        <v>3262</v>
      </c>
      <c r="E2705" s="323">
        <v>4.46</v>
      </c>
    </row>
    <row r="2706" spans="1:5" ht="14.25">
      <c r="A2706" s="321">
        <v>1978</v>
      </c>
      <c r="B2706" s="321">
        <v>19582</v>
      </c>
      <c r="D2706" s="322" t="s">
        <v>3263</v>
      </c>
      <c r="E2706" s="323">
        <v>4.45</v>
      </c>
    </row>
    <row r="2707" spans="1:5" ht="14.25">
      <c r="A2707" s="321">
        <v>1971</v>
      </c>
      <c r="B2707" s="321">
        <v>19559</v>
      </c>
      <c r="D2707" s="322" t="s">
        <v>3264</v>
      </c>
      <c r="E2707" s="323">
        <v>4.44</v>
      </c>
    </row>
    <row r="2708" spans="1:5" ht="14.25">
      <c r="A2708" s="321">
        <v>2007</v>
      </c>
      <c r="B2708" s="321">
        <v>19639</v>
      </c>
      <c r="D2708" s="322" t="s">
        <v>3265</v>
      </c>
      <c r="E2708" s="323">
        <v>4.38</v>
      </c>
    </row>
    <row r="2709" spans="1:5" ht="14.25">
      <c r="A2709" s="321">
        <v>2008</v>
      </c>
      <c r="B2709" s="321">
        <v>19641</v>
      </c>
      <c r="D2709" s="322" t="s">
        <v>3266</v>
      </c>
      <c r="E2709" s="323">
        <v>4.38</v>
      </c>
    </row>
    <row r="2710" spans="1:5" ht="14.25">
      <c r="A2710" s="321">
        <v>2050</v>
      </c>
      <c r="B2710" s="321">
        <v>39213</v>
      </c>
      <c r="D2710" s="322" t="s">
        <v>3267</v>
      </c>
      <c r="E2710" s="323">
        <v>4.37</v>
      </c>
    </row>
    <row r="2711" spans="1:5" ht="14.25">
      <c r="A2711" s="321">
        <v>2047</v>
      </c>
      <c r="B2711" s="321">
        <v>39209</v>
      </c>
      <c r="D2711" s="322" t="s">
        <v>3268</v>
      </c>
      <c r="E2711" s="323">
        <v>4.35</v>
      </c>
    </row>
    <row r="2712" spans="1:5" ht="14.25">
      <c r="A2712" s="321">
        <v>1985</v>
      </c>
      <c r="B2712" s="321">
        <v>19597</v>
      </c>
      <c r="D2712" s="322" t="s">
        <v>3269</v>
      </c>
      <c r="E2712" s="323">
        <v>4.33</v>
      </c>
    </row>
    <row r="2713" spans="1:5" ht="14.25">
      <c r="A2713" s="321">
        <v>1961</v>
      </c>
      <c r="B2713" s="321">
        <v>19544</v>
      </c>
      <c r="D2713" s="322" t="s">
        <v>3270</v>
      </c>
      <c r="E2713" s="323">
        <v>4.3</v>
      </c>
    </row>
    <row r="2714" spans="1:5" ht="14.25">
      <c r="A2714" s="321">
        <v>2064</v>
      </c>
      <c r="B2714" s="321">
        <v>19698</v>
      </c>
      <c r="D2714" s="322" t="s">
        <v>3271</v>
      </c>
      <c r="E2714" s="323">
        <v>4.25</v>
      </c>
    </row>
    <row r="2715" spans="1:5" ht="14.25">
      <c r="A2715" s="321">
        <v>2048</v>
      </c>
      <c r="B2715" s="321">
        <v>39211</v>
      </c>
      <c r="D2715" s="322" t="s">
        <v>3272</v>
      </c>
      <c r="E2715" s="323">
        <v>4.23</v>
      </c>
    </row>
    <row r="2716" spans="1:5" ht="14.25">
      <c r="A2716" s="321">
        <v>1992</v>
      </c>
      <c r="B2716" s="321">
        <v>19671</v>
      </c>
      <c r="D2716" s="322" t="s">
        <v>3273</v>
      </c>
      <c r="E2716" s="323">
        <v>4.2</v>
      </c>
    </row>
    <row r="2717" spans="1:5" ht="14.25">
      <c r="A2717" s="321">
        <v>1994</v>
      </c>
      <c r="B2717" s="321">
        <v>19675</v>
      </c>
      <c r="D2717" s="322" t="s">
        <v>3274</v>
      </c>
      <c r="E2717" s="323">
        <v>4.2</v>
      </c>
    </row>
    <row r="2718" spans="1:5" ht="14.25">
      <c r="A2718" s="321">
        <v>2001</v>
      </c>
      <c r="B2718" s="321">
        <v>19862</v>
      </c>
      <c r="D2718" s="322" t="s">
        <v>3275</v>
      </c>
      <c r="E2718" s="323">
        <v>4.2</v>
      </c>
    </row>
    <row r="2719" spans="1:5" ht="14.25">
      <c r="A2719" s="321">
        <v>2071</v>
      </c>
      <c r="B2719" s="321">
        <v>39232</v>
      </c>
      <c r="D2719" s="322" t="s">
        <v>3276</v>
      </c>
      <c r="E2719" s="323">
        <v>4.2</v>
      </c>
    </row>
    <row r="2720" spans="1:5" ht="14.25">
      <c r="A2720" s="321">
        <v>1977</v>
      </c>
      <c r="B2720" s="321">
        <v>19581</v>
      </c>
      <c r="D2720" s="322" t="s">
        <v>3277</v>
      </c>
      <c r="E2720" s="323">
        <v>4.13</v>
      </c>
    </row>
    <row r="2721" spans="1:5" ht="14.25">
      <c r="A2721" s="321">
        <v>2078</v>
      </c>
      <c r="B2721" s="321">
        <v>19693</v>
      </c>
      <c r="D2721" s="322" t="s">
        <v>3278</v>
      </c>
      <c r="E2721" s="323">
        <v>4.13</v>
      </c>
    </row>
    <row r="2722" spans="1:5" ht="14.25">
      <c r="A2722" s="321">
        <v>2040</v>
      </c>
      <c r="B2722" s="321">
        <v>19683</v>
      </c>
      <c r="D2722" s="322" t="s">
        <v>3279</v>
      </c>
      <c r="E2722" s="323">
        <v>4.08</v>
      </c>
    </row>
    <row r="2723" spans="1:5" ht="14.25">
      <c r="A2723" s="321">
        <v>1968</v>
      </c>
      <c r="B2723" s="321">
        <v>19556</v>
      </c>
      <c r="D2723" s="322" t="s">
        <v>3280</v>
      </c>
      <c r="E2723" s="323">
        <v>4.06</v>
      </c>
    </row>
    <row r="2724" spans="1:5" ht="14.25">
      <c r="A2724" s="321">
        <v>2035</v>
      </c>
      <c r="B2724" s="321">
        <v>19674</v>
      </c>
      <c r="D2724" s="322" t="s">
        <v>3281</v>
      </c>
      <c r="E2724" s="323">
        <v>4</v>
      </c>
    </row>
    <row r="2725" spans="1:5" ht="14.25">
      <c r="A2725" s="321">
        <v>2081</v>
      </c>
      <c r="B2725" s="321">
        <v>19696</v>
      </c>
      <c r="D2725" s="322" t="s">
        <v>3282</v>
      </c>
      <c r="E2725" s="323">
        <v>4</v>
      </c>
    </row>
    <row r="2726" spans="1:5" ht="14.25">
      <c r="A2726" s="321">
        <v>2079</v>
      </c>
      <c r="B2726" s="321">
        <v>19694</v>
      </c>
      <c r="D2726" s="322" t="s">
        <v>3283</v>
      </c>
      <c r="E2726" s="323">
        <v>3.94</v>
      </c>
    </row>
    <row r="2727" spans="1:5" ht="14.25">
      <c r="A2727" s="321">
        <v>1982</v>
      </c>
      <c r="B2727" s="321">
        <v>19593</v>
      </c>
      <c r="D2727" s="322" t="s">
        <v>3284</v>
      </c>
      <c r="E2727" s="323">
        <v>3.88</v>
      </c>
    </row>
    <row r="2728" spans="1:5" ht="14.25">
      <c r="A2728" s="321">
        <v>2005</v>
      </c>
      <c r="B2728" s="321">
        <v>19572</v>
      </c>
      <c r="D2728" s="322" t="s">
        <v>3285</v>
      </c>
      <c r="E2728" s="323">
        <v>3.87</v>
      </c>
    </row>
    <row r="2729" spans="1:5" ht="14.25">
      <c r="A2729" s="321">
        <v>2042</v>
      </c>
      <c r="B2729" s="321">
        <v>23534</v>
      </c>
      <c r="D2729" s="322" t="s">
        <v>3286</v>
      </c>
      <c r="E2729" s="323">
        <v>3.81</v>
      </c>
    </row>
    <row r="2730" spans="1:5" ht="14.25">
      <c r="A2730" s="321">
        <v>1960</v>
      </c>
      <c r="B2730" s="321">
        <v>19543</v>
      </c>
      <c r="D2730" s="322" t="s">
        <v>3287</v>
      </c>
      <c r="E2730" s="323">
        <v>3.8</v>
      </c>
    </row>
    <row r="2731" spans="1:5" ht="14.25">
      <c r="A2731" s="321">
        <v>1988</v>
      </c>
      <c r="B2731" s="321">
        <v>19600</v>
      </c>
      <c r="D2731" s="322" t="s">
        <v>3288</v>
      </c>
      <c r="E2731" s="323">
        <v>3.8</v>
      </c>
    </row>
    <row r="2732" spans="1:5" ht="14.25">
      <c r="A2732" s="321">
        <v>2076</v>
      </c>
      <c r="B2732" s="321">
        <v>39710</v>
      </c>
      <c r="D2732" s="322" t="s">
        <v>3289</v>
      </c>
      <c r="E2732" s="323">
        <v>3.79</v>
      </c>
    </row>
    <row r="2733" spans="1:5" ht="14.25">
      <c r="A2733" s="321">
        <v>1962</v>
      </c>
      <c r="B2733" s="321">
        <v>19546</v>
      </c>
      <c r="D2733" s="322" t="s">
        <v>3290</v>
      </c>
      <c r="E2733" s="323">
        <v>3.77</v>
      </c>
    </row>
    <row r="2734" spans="1:5" ht="14.25">
      <c r="A2734" s="321">
        <v>1964</v>
      </c>
      <c r="B2734" s="321">
        <v>19550</v>
      </c>
      <c r="D2734" s="322" t="s">
        <v>3291</v>
      </c>
      <c r="E2734" s="323">
        <v>3.76</v>
      </c>
    </row>
    <row r="2735" spans="1:5" ht="14.25">
      <c r="A2735" s="321">
        <v>1957</v>
      </c>
      <c r="B2735" s="321">
        <v>19539</v>
      </c>
      <c r="D2735" s="322" t="s">
        <v>3292</v>
      </c>
      <c r="E2735" s="323">
        <v>3.75</v>
      </c>
    </row>
    <row r="2736" spans="1:5" ht="14.25">
      <c r="A2736" s="321">
        <v>1963</v>
      </c>
      <c r="B2736" s="321">
        <v>19548</v>
      </c>
      <c r="D2736" s="322" t="s">
        <v>3293</v>
      </c>
      <c r="E2736" s="323">
        <v>3.73</v>
      </c>
    </row>
    <row r="2737" spans="1:5" ht="14.25">
      <c r="A2737" s="321">
        <v>2051</v>
      </c>
      <c r="B2737" s="321">
        <v>39214</v>
      </c>
      <c r="D2737" s="322" t="s">
        <v>3294</v>
      </c>
      <c r="E2737" s="323">
        <v>3.63</v>
      </c>
    </row>
    <row r="2738" spans="1:5" ht="14.25">
      <c r="A2738" s="321">
        <v>2080</v>
      </c>
      <c r="B2738" s="321">
        <v>19695</v>
      </c>
      <c r="D2738" s="322" t="s">
        <v>3295</v>
      </c>
      <c r="E2738" s="323">
        <v>3.63</v>
      </c>
    </row>
    <row r="2739" spans="1:5" ht="14.25">
      <c r="A2739" s="321">
        <v>1975</v>
      </c>
      <c r="B2739" s="321">
        <v>19579</v>
      </c>
      <c r="D2739" s="322" t="s">
        <v>3296</v>
      </c>
      <c r="E2739" s="323">
        <v>3.57</v>
      </c>
    </row>
    <row r="2740" spans="1:5" ht="14.25">
      <c r="A2740" s="321">
        <v>1989</v>
      </c>
      <c r="B2740" s="321">
        <v>19624</v>
      </c>
      <c r="D2740" s="322" t="s">
        <v>3297</v>
      </c>
      <c r="E2740" s="323">
        <v>3.57</v>
      </c>
    </row>
    <row r="2741" spans="1:5" ht="14.25">
      <c r="A2741" s="321">
        <v>2034</v>
      </c>
      <c r="B2741" s="321">
        <v>19673</v>
      </c>
      <c r="D2741" s="322" t="s">
        <v>3298</v>
      </c>
      <c r="E2741" s="323">
        <v>3.56</v>
      </c>
    </row>
    <row r="2742" spans="1:5" ht="14.25">
      <c r="A2742" s="321">
        <v>2082</v>
      </c>
      <c r="B2742" s="321">
        <v>20911</v>
      </c>
      <c r="D2742" s="322" t="s">
        <v>3299</v>
      </c>
      <c r="E2742" s="323">
        <v>3.56</v>
      </c>
    </row>
    <row r="2743" spans="1:5" ht="14.25">
      <c r="A2743" s="321">
        <v>2057</v>
      </c>
      <c r="B2743" s="321">
        <v>39235</v>
      </c>
      <c r="D2743" s="322" t="s">
        <v>3300</v>
      </c>
      <c r="E2743" s="323">
        <v>3.55</v>
      </c>
    </row>
    <row r="2744" spans="1:5" ht="14.25">
      <c r="A2744" s="321">
        <v>1979</v>
      </c>
      <c r="B2744" s="321">
        <v>19587</v>
      </c>
      <c r="D2744" s="322" t="s">
        <v>3301</v>
      </c>
      <c r="E2744" s="323">
        <v>3.54</v>
      </c>
    </row>
    <row r="2745" spans="1:5" ht="14.25">
      <c r="A2745" s="321">
        <v>1959</v>
      </c>
      <c r="B2745" s="321">
        <v>19542</v>
      </c>
      <c r="D2745" s="322" t="s">
        <v>3302</v>
      </c>
      <c r="E2745" s="323">
        <v>3.5</v>
      </c>
    </row>
    <row r="2746" spans="1:5" ht="14.25">
      <c r="A2746" s="321">
        <v>2006</v>
      </c>
      <c r="B2746" s="321">
        <v>19638</v>
      </c>
      <c r="D2746" s="322" t="s">
        <v>3303</v>
      </c>
      <c r="E2746" s="323">
        <v>3.5</v>
      </c>
    </row>
    <row r="2747" spans="1:5" ht="14.25">
      <c r="A2747" s="321">
        <v>1976</v>
      </c>
      <c r="B2747" s="321">
        <v>19580</v>
      </c>
      <c r="D2747" s="322" t="s">
        <v>3304</v>
      </c>
      <c r="E2747" s="323">
        <v>3.44</v>
      </c>
    </row>
    <row r="2748" spans="1:5" ht="14.25">
      <c r="A2748" s="321">
        <v>1981</v>
      </c>
      <c r="B2748" s="321">
        <v>19592</v>
      </c>
      <c r="D2748" s="322" t="s">
        <v>3305</v>
      </c>
      <c r="E2748" s="323">
        <v>3.44</v>
      </c>
    </row>
    <row r="2749" spans="1:5" ht="14.25">
      <c r="A2749" s="321">
        <v>1998</v>
      </c>
      <c r="B2749" s="321">
        <v>19801</v>
      </c>
      <c r="D2749" s="322" t="s">
        <v>3306</v>
      </c>
      <c r="E2749" s="323">
        <v>3.44</v>
      </c>
    </row>
    <row r="2750" spans="1:5" ht="14.25">
      <c r="A2750" s="321">
        <v>2060</v>
      </c>
      <c r="B2750" s="321">
        <v>39505</v>
      </c>
      <c r="D2750" s="322" t="s">
        <v>3307</v>
      </c>
      <c r="E2750" s="323">
        <v>3.42</v>
      </c>
    </row>
    <row r="2751" spans="1:5" ht="14.25">
      <c r="A2751" s="321">
        <v>1987</v>
      </c>
      <c r="B2751" s="321">
        <v>19599</v>
      </c>
      <c r="D2751" s="322" t="s">
        <v>3308</v>
      </c>
      <c r="E2751" s="323">
        <v>3.41</v>
      </c>
    </row>
    <row r="2752" spans="1:5" ht="14.25">
      <c r="A2752" s="321">
        <v>2053</v>
      </c>
      <c r="B2752" s="321">
        <v>39218</v>
      </c>
      <c r="D2752" s="322" t="s">
        <v>3309</v>
      </c>
      <c r="E2752" s="323">
        <v>3.39</v>
      </c>
    </row>
    <row r="2753" spans="1:5" ht="14.25">
      <c r="A2753" s="321">
        <v>1974</v>
      </c>
      <c r="B2753" s="321">
        <v>19578</v>
      </c>
      <c r="D2753" s="322" t="s">
        <v>3310</v>
      </c>
      <c r="E2753" s="323">
        <v>3.36</v>
      </c>
    </row>
    <row r="2754" spans="1:5" ht="14.25">
      <c r="A2754" s="321">
        <v>1972</v>
      </c>
      <c r="B2754" s="321">
        <v>19575</v>
      </c>
      <c r="D2754" s="322" t="s">
        <v>3311</v>
      </c>
      <c r="E2754" s="323">
        <v>3.35</v>
      </c>
    </row>
    <row r="2755" spans="1:5" ht="14.25">
      <c r="A2755" s="321">
        <v>2056</v>
      </c>
      <c r="B2755" s="321">
        <v>39230</v>
      </c>
      <c r="D2755" s="322" t="s">
        <v>3312</v>
      </c>
      <c r="E2755" s="323">
        <v>3.35</v>
      </c>
    </row>
    <row r="2756" spans="1:5" ht="14.25">
      <c r="A2756" s="321">
        <v>2062</v>
      </c>
      <c r="B2756" s="321">
        <v>39511</v>
      </c>
      <c r="D2756" s="322" t="s">
        <v>3313</v>
      </c>
      <c r="E2756" s="323">
        <v>3.35</v>
      </c>
    </row>
    <row r="2757" spans="1:5" ht="14.25">
      <c r="A2757" s="321">
        <v>2038</v>
      </c>
      <c r="B2757" s="321">
        <v>19680</v>
      </c>
      <c r="D2757" s="322" t="s">
        <v>3314</v>
      </c>
      <c r="E2757" s="323">
        <v>3.32</v>
      </c>
    </row>
    <row r="2758" spans="1:5" ht="14.25">
      <c r="A2758" s="321">
        <v>2044</v>
      </c>
      <c r="B2758" s="321">
        <v>39001</v>
      </c>
      <c r="D2758" s="322" t="s">
        <v>3315</v>
      </c>
      <c r="E2758" s="323">
        <v>3.32</v>
      </c>
    </row>
    <row r="2759" spans="1:5" ht="14.25">
      <c r="A2759" s="321">
        <v>2045</v>
      </c>
      <c r="B2759" s="321">
        <v>39200</v>
      </c>
      <c r="D2759" s="322" t="s">
        <v>3316</v>
      </c>
      <c r="E2759" s="323">
        <v>3.32</v>
      </c>
    </row>
    <row r="2760" spans="1:5" ht="14.25">
      <c r="A2760" s="321">
        <v>1999</v>
      </c>
      <c r="B2760" s="321">
        <v>19805</v>
      </c>
      <c r="D2760" s="322" t="s">
        <v>3317</v>
      </c>
      <c r="E2760" s="323">
        <v>3.31</v>
      </c>
    </row>
    <row r="2761" spans="1:5" ht="14.25">
      <c r="A2761" s="321">
        <v>2049</v>
      </c>
      <c r="B2761" s="321">
        <v>39212</v>
      </c>
      <c r="D2761" s="322" t="s">
        <v>3318</v>
      </c>
      <c r="E2761" s="323">
        <v>3.27</v>
      </c>
    </row>
    <row r="2762" spans="1:5" ht="14.25">
      <c r="A2762" s="321">
        <v>1997</v>
      </c>
      <c r="B2762" s="321">
        <v>19682</v>
      </c>
      <c r="D2762" s="322" t="s">
        <v>3319</v>
      </c>
      <c r="E2762" s="323">
        <v>3.25</v>
      </c>
    </row>
    <row r="2763" spans="1:5" ht="14.25">
      <c r="A2763" s="321">
        <v>2000</v>
      </c>
      <c r="B2763" s="321">
        <v>19860</v>
      </c>
      <c r="D2763" s="322" t="s">
        <v>3320</v>
      </c>
      <c r="E2763" s="323">
        <v>3.25</v>
      </c>
    </row>
    <row r="2764" spans="1:5" ht="14.25">
      <c r="A2764" s="321">
        <v>2043</v>
      </c>
      <c r="B2764" s="321">
        <v>23536</v>
      </c>
      <c r="D2764" s="322" t="s">
        <v>3321</v>
      </c>
      <c r="E2764" s="323">
        <v>3.19</v>
      </c>
    </row>
    <row r="2765" spans="1:5" ht="14.25">
      <c r="A2765" s="321">
        <v>1995</v>
      </c>
      <c r="B2765" s="321">
        <v>19676</v>
      </c>
      <c r="D2765" s="322" t="s">
        <v>3322</v>
      </c>
      <c r="E2765" s="323">
        <v>3.18</v>
      </c>
    </row>
    <row r="2766" spans="1:5" ht="14.25">
      <c r="A2766" s="321">
        <v>1996</v>
      </c>
      <c r="B2766" s="321">
        <v>19677</v>
      </c>
      <c r="D2766" s="322" t="s">
        <v>3323</v>
      </c>
      <c r="E2766" s="323">
        <v>3.18</v>
      </c>
    </row>
    <row r="2767" spans="1:5" ht="14.25">
      <c r="A2767" s="321">
        <v>2061</v>
      </c>
      <c r="B2767" s="321">
        <v>39506</v>
      </c>
      <c r="D2767" s="322" t="s">
        <v>3324</v>
      </c>
      <c r="E2767" s="323">
        <v>3.18</v>
      </c>
    </row>
    <row r="2768" spans="1:5" ht="14.25">
      <c r="A2768" s="321">
        <v>1993</v>
      </c>
      <c r="B2768" s="321">
        <v>19672</v>
      </c>
      <c r="D2768" s="322" t="s">
        <v>3325</v>
      </c>
      <c r="E2768" s="323">
        <v>3.17</v>
      </c>
    </row>
    <row r="2769" spans="1:5" ht="14.25">
      <c r="A2769" s="321">
        <v>1990</v>
      </c>
      <c r="B2769" s="321">
        <v>19628</v>
      </c>
      <c r="D2769" s="322" t="s">
        <v>3326</v>
      </c>
      <c r="E2769" s="323">
        <v>3.14</v>
      </c>
    </row>
    <row r="2770" spans="1:5" ht="14.25">
      <c r="A2770" s="321">
        <v>2002</v>
      </c>
      <c r="B2770" s="321">
        <v>19865</v>
      </c>
      <c r="D2770" s="322" t="s">
        <v>3327</v>
      </c>
      <c r="E2770" s="323">
        <v>3.13</v>
      </c>
    </row>
    <row r="2771" spans="1:5" ht="14.25">
      <c r="A2771" s="321">
        <v>2033</v>
      </c>
      <c r="B2771" s="321">
        <v>19668</v>
      </c>
      <c r="D2771" s="322" t="s">
        <v>3328</v>
      </c>
      <c r="E2771" s="323">
        <v>3.1</v>
      </c>
    </row>
    <row r="2772" spans="1:5" ht="14.25">
      <c r="A2772" s="321">
        <v>1954</v>
      </c>
      <c r="B2772" s="321">
        <v>19535</v>
      </c>
      <c r="D2772" s="322" t="s">
        <v>3329</v>
      </c>
      <c r="E2772" s="323">
        <v>3.03</v>
      </c>
    </row>
    <row r="2773" spans="1:5" ht="14.25">
      <c r="A2773" s="321">
        <v>1953</v>
      </c>
      <c r="B2773" s="321">
        <v>19534</v>
      </c>
      <c r="D2773" s="322" t="s">
        <v>3330</v>
      </c>
      <c r="E2773" s="323">
        <v>3.02</v>
      </c>
    </row>
    <row r="2774" spans="1:5" ht="14.25">
      <c r="A2774" s="321">
        <v>1973</v>
      </c>
      <c r="B2774" s="321">
        <v>19577</v>
      </c>
      <c r="D2774" s="322" t="s">
        <v>3331</v>
      </c>
      <c r="E2774" s="323">
        <v>3.02</v>
      </c>
    </row>
    <row r="2775" spans="1:5" ht="14.25">
      <c r="A2775" s="321">
        <v>1986</v>
      </c>
      <c r="B2775" s="321">
        <v>19598</v>
      </c>
      <c r="D2775" s="322" t="s">
        <v>3332</v>
      </c>
      <c r="E2775" s="323">
        <v>3</v>
      </c>
    </row>
    <row r="2776" spans="1:5" ht="14.25">
      <c r="A2776" s="321">
        <v>2055</v>
      </c>
      <c r="B2776" s="321">
        <v>39229</v>
      </c>
      <c r="D2776" s="322" t="s">
        <v>3333</v>
      </c>
      <c r="E2776" s="323">
        <v>3</v>
      </c>
    </row>
    <row r="2777" spans="1:5" ht="14.25">
      <c r="A2777" s="321">
        <v>2077</v>
      </c>
      <c r="B2777" s="321">
        <v>19692</v>
      </c>
      <c r="D2777" s="322" t="s">
        <v>3334</v>
      </c>
      <c r="E2777" s="323">
        <v>3</v>
      </c>
    </row>
    <row r="2778" spans="1:5" ht="14.25">
      <c r="A2778" s="321">
        <v>2083</v>
      </c>
      <c r="B2778" s="321">
        <v>20921</v>
      </c>
      <c r="D2778" s="322" t="s">
        <v>3335</v>
      </c>
      <c r="E2778" s="323">
        <v>3</v>
      </c>
    </row>
    <row r="2779" spans="1:5" ht="14.25">
      <c r="A2779" s="321">
        <v>1955</v>
      </c>
      <c r="B2779" s="321">
        <v>19536</v>
      </c>
      <c r="D2779" s="322" t="s">
        <v>3336</v>
      </c>
      <c r="E2779" s="323">
        <v>2.97</v>
      </c>
    </row>
    <row r="2780" spans="1:5" ht="14.25">
      <c r="A2780" s="321">
        <v>2039</v>
      </c>
      <c r="B2780" s="321">
        <v>19681</v>
      </c>
      <c r="D2780" s="322" t="s">
        <v>3337</v>
      </c>
      <c r="E2780" s="323">
        <v>2.94</v>
      </c>
    </row>
    <row r="2781" spans="1:5" ht="14.25">
      <c r="A2781" s="321">
        <v>1951</v>
      </c>
      <c r="B2781" s="321">
        <v>19508</v>
      </c>
      <c r="D2781" s="322" t="s">
        <v>3338</v>
      </c>
      <c r="E2781" s="323">
        <v>2.92</v>
      </c>
    </row>
    <row r="2782" spans="1:5" ht="14.25">
      <c r="A2782" s="321">
        <v>1969</v>
      </c>
      <c r="B2782" s="321">
        <v>19557</v>
      </c>
      <c r="D2782" s="322" t="s">
        <v>3339</v>
      </c>
      <c r="E2782" s="323">
        <v>2.89</v>
      </c>
    </row>
    <row r="2783" spans="1:5" ht="14.25">
      <c r="A2783" s="321">
        <v>2058</v>
      </c>
      <c r="B2783" s="321">
        <v>39246</v>
      </c>
      <c r="D2783" s="322" t="s">
        <v>3340</v>
      </c>
      <c r="E2783" s="323">
        <v>2.87</v>
      </c>
    </row>
    <row r="2784" spans="1:5" ht="14.25">
      <c r="A2784" s="321">
        <v>2059</v>
      </c>
      <c r="B2784" s="321">
        <v>39247</v>
      </c>
      <c r="D2784" s="322" t="s">
        <v>3341</v>
      </c>
      <c r="E2784" s="323">
        <v>2.86</v>
      </c>
    </row>
    <row r="2785" spans="1:5" ht="14.25">
      <c r="A2785" s="321">
        <v>2067</v>
      </c>
      <c r="B2785" s="321">
        <v>23535</v>
      </c>
      <c r="D2785" s="322" t="s">
        <v>3342</v>
      </c>
      <c r="E2785" s="323">
        <v>2.85</v>
      </c>
    </row>
    <row r="2786" spans="1:5" ht="14.25">
      <c r="A2786" s="321">
        <v>1950</v>
      </c>
      <c r="B2786" s="321">
        <v>19500</v>
      </c>
      <c r="D2786" s="322" t="s">
        <v>3343</v>
      </c>
      <c r="E2786" s="323">
        <v>2.84</v>
      </c>
    </row>
    <row r="2787" spans="1:5" ht="14.25">
      <c r="A2787" s="321">
        <v>1952</v>
      </c>
      <c r="B2787" s="321">
        <v>19516</v>
      </c>
      <c r="D2787" s="322" t="s">
        <v>3344</v>
      </c>
      <c r="E2787" s="323">
        <v>2.75</v>
      </c>
    </row>
    <row r="2788" spans="1:5" ht="14.25">
      <c r="A2788" s="321">
        <v>1956</v>
      </c>
      <c r="B2788" s="321">
        <v>19538</v>
      </c>
      <c r="D2788" s="322" t="s">
        <v>3345</v>
      </c>
      <c r="E2788" s="323">
        <v>2.7</v>
      </c>
    </row>
    <row r="2789" spans="1:5" ht="14.25">
      <c r="A2789" s="321">
        <v>2041</v>
      </c>
      <c r="B2789" s="321">
        <v>19685</v>
      </c>
      <c r="D2789" s="322" t="s">
        <v>3346</v>
      </c>
      <c r="E2789" s="323">
        <v>2.69</v>
      </c>
    </row>
    <row r="2790" spans="1:5" ht="14.25">
      <c r="A2790" s="321">
        <v>2037</v>
      </c>
      <c r="B2790" s="321">
        <v>19679</v>
      </c>
      <c r="D2790" s="322" t="s">
        <v>3347</v>
      </c>
      <c r="E2790" s="323">
        <v>2.5</v>
      </c>
    </row>
    <row r="2791" spans="1:5" ht="14.25">
      <c r="A2791" s="321">
        <v>1980</v>
      </c>
      <c r="B2791" s="321">
        <v>19589</v>
      </c>
      <c r="D2791" s="322" t="s">
        <v>3348</v>
      </c>
      <c r="E2791" s="323">
        <v>2.38</v>
      </c>
    </row>
    <row r="2792" spans="1:5" ht="14.25">
      <c r="A2792" s="321">
        <v>1965</v>
      </c>
      <c r="B2792" s="321">
        <v>19552</v>
      </c>
      <c r="D2792" s="322" t="s">
        <v>3349</v>
      </c>
      <c r="E2792" s="323">
        <v>2.27</v>
      </c>
    </row>
    <row r="2793" spans="1:5" ht="14.25">
      <c r="A2793" s="321">
        <v>2065</v>
      </c>
      <c r="B2793" s="321">
        <v>19852</v>
      </c>
      <c r="D2793" s="322" t="s">
        <v>3350</v>
      </c>
      <c r="E2793" s="323">
        <v>2.13</v>
      </c>
    </row>
    <row r="2794" spans="1:5" ht="14.25">
      <c r="A2794" s="321">
        <v>2084</v>
      </c>
      <c r="B2794" s="321">
        <v>20922</v>
      </c>
      <c r="D2794" s="322" t="s">
        <v>3351</v>
      </c>
      <c r="E2794" s="323">
        <v>2</v>
      </c>
    </row>
    <row r="2795" spans="1:5" ht="14.25">
      <c r="A2795" s="321">
        <v>2070</v>
      </c>
      <c r="B2795" s="321">
        <v>39220</v>
      </c>
      <c r="D2795" s="322" t="s">
        <v>3352</v>
      </c>
      <c r="E2795" s="323">
        <v>1.5</v>
      </c>
    </row>
    <row r="2796" spans="1:5" ht="14.25">
      <c r="A2796" s="321">
        <v>2</v>
      </c>
      <c r="B2796" s="321">
        <v>25601</v>
      </c>
      <c r="D2796" s="322" t="s">
        <v>3353</v>
      </c>
      <c r="E2796" s="323">
        <v>9.15</v>
      </c>
    </row>
    <row r="2797" spans="1:5" ht="14.25">
      <c r="A2797" s="321">
        <v>13</v>
      </c>
      <c r="B2797" s="321">
        <v>25628</v>
      </c>
      <c r="D2797" s="322" t="s">
        <v>3354</v>
      </c>
      <c r="E2797" s="323">
        <v>8.13</v>
      </c>
    </row>
    <row r="2798" spans="1:5" ht="14.25">
      <c r="A2798" s="321">
        <v>3</v>
      </c>
      <c r="B2798" s="321">
        <v>25602</v>
      </c>
      <c r="D2798" s="322" t="s">
        <v>3355</v>
      </c>
      <c r="E2798" s="323">
        <v>8.06</v>
      </c>
    </row>
    <row r="2799" spans="1:5" ht="14.25">
      <c r="A2799" s="321">
        <v>19</v>
      </c>
      <c r="B2799" s="321">
        <v>26261</v>
      </c>
      <c r="D2799" s="322" t="s">
        <v>3356</v>
      </c>
      <c r="E2799" s="323">
        <v>7</v>
      </c>
    </row>
    <row r="2800" spans="1:5" ht="14.25">
      <c r="A2800" s="321">
        <v>22</v>
      </c>
      <c r="B2800" s="321">
        <v>26269</v>
      </c>
      <c r="D2800" s="322" t="s">
        <v>3357</v>
      </c>
      <c r="E2800" s="323">
        <v>6.4</v>
      </c>
    </row>
    <row r="2801" spans="1:5" ht="14.25">
      <c r="A2801" s="321">
        <v>9</v>
      </c>
      <c r="B2801" s="321">
        <v>25615</v>
      </c>
      <c r="D2801" s="322" t="s">
        <v>3358</v>
      </c>
      <c r="E2801" s="323">
        <v>5.7</v>
      </c>
    </row>
    <row r="2802" spans="1:5" ht="14.25">
      <c r="A2802" s="321">
        <v>11</v>
      </c>
      <c r="B2802" s="321">
        <v>25619</v>
      </c>
      <c r="D2802" s="322" t="s">
        <v>3359</v>
      </c>
      <c r="E2802" s="323">
        <v>5.19</v>
      </c>
    </row>
    <row r="2803" spans="1:5" ht="14.25">
      <c r="A2803" s="321">
        <v>8</v>
      </c>
      <c r="B2803" s="321">
        <v>25614</v>
      </c>
      <c r="D2803" s="322" t="s">
        <v>3360</v>
      </c>
      <c r="E2803" s="323">
        <v>5.13</v>
      </c>
    </row>
    <row r="2804" spans="1:5" ht="14.25">
      <c r="A2804" s="321">
        <v>6</v>
      </c>
      <c r="B2804" s="321">
        <v>25608</v>
      </c>
      <c r="D2804" s="322" t="s">
        <v>3361</v>
      </c>
      <c r="E2804" s="323">
        <v>4.88</v>
      </c>
    </row>
    <row r="2805" spans="1:5" ht="14.25">
      <c r="A2805" s="321">
        <v>7</v>
      </c>
      <c r="B2805" s="321">
        <v>25609</v>
      </c>
      <c r="D2805" s="322" t="s">
        <v>3362</v>
      </c>
      <c r="E2805" s="323">
        <v>4.5</v>
      </c>
    </row>
    <row r="2806" spans="1:5" ht="14.25">
      <c r="A2806" s="321">
        <v>21</v>
      </c>
      <c r="B2806" s="321">
        <v>26263</v>
      </c>
      <c r="D2806" s="322" t="s">
        <v>3363</v>
      </c>
      <c r="E2806" s="323">
        <v>4.45</v>
      </c>
    </row>
    <row r="2807" spans="1:5" ht="14.25">
      <c r="A2807" s="321">
        <v>14</v>
      </c>
      <c r="B2807" s="321">
        <v>25629</v>
      </c>
      <c r="D2807" s="322" t="s">
        <v>3364</v>
      </c>
      <c r="E2807" s="323">
        <v>4.06</v>
      </c>
    </row>
    <row r="2808" spans="1:5" ht="14.25">
      <c r="A2808" s="321">
        <v>12</v>
      </c>
      <c r="B2808" s="321">
        <v>25626</v>
      </c>
      <c r="D2808" s="322" t="s">
        <v>3365</v>
      </c>
      <c r="E2808" s="323">
        <v>2.81</v>
      </c>
    </row>
    <row r="2809" spans="1:5" ht="14.25">
      <c r="A2809" s="321">
        <v>5</v>
      </c>
      <c r="B2809" s="321">
        <v>25606</v>
      </c>
      <c r="D2809" s="322" t="s">
        <v>3366</v>
      </c>
      <c r="E2809" s="323">
        <v>2.68</v>
      </c>
    </row>
    <row r="2810" spans="1:5" ht="14.25">
      <c r="A2810" s="321">
        <v>4</v>
      </c>
      <c r="B2810" s="321">
        <v>25605</v>
      </c>
      <c r="D2810" s="322" t="s">
        <v>3367</v>
      </c>
      <c r="E2810" s="323">
        <v>2.08</v>
      </c>
    </row>
    <row r="2811" spans="1:5" ht="14.25">
      <c r="A2811" s="321">
        <v>20</v>
      </c>
      <c r="B2811" s="321">
        <v>26262</v>
      </c>
      <c r="D2811" s="322" t="s">
        <v>3368</v>
      </c>
      <c r="E2811" s="323">
        <v>2</v>
      </c>
    </row>
    <row r="2812" spans="1:5" ht="14.25">
      <c r="A2812" s="321">
        <v>16</v>
      </c>
      <c r="B2812" s="321">
        <v>26258</v>
      </c>
      <c r="D2812" s="322" t="s">
        <v>3369</v>
      </c>
      <c r="E2812" s="323">
        <v>1.29</v>
      </c>
    </row>
    <row r="2813" spans="1:5" ht="14.25">
      <c r="A2813" s="321">
        <v>18</v>
      </c>
      <c r="B2813" s="321">
        <v>26260</v>
      </c>
      <c r="D2813" s="322" t="s">
        <v>3370</v>
      </c>
      <c r="E2813" s="323">
        <v>1.1</v>
      </c>
    </row>
    <row r="2814" spans="1:5" ht="14.25">
      <c r="A2814" s="321">
        <v>15</v>
      </c>
      <c r="B2814" s="321">
        <v>26257</v>
      </c>
      <c r="D2814" s="322" t="s">
        <v>3371</v>
      </c>
      <c r="E2814" s="323">
        <v>0.98</v>
      </c>
    </row>
    <row r="2815" spans="1:5" ht="14.25">
      <c r="A2815" s="321">
        <v>10</v>
      </c>
      <c r="B2815" s="321">
        <v>25616</v>
      </c>
      <c r="D2815" s="322" t="s">
        <v>3372</v>
      </c>
      <c r="E2815" s="323">
        <v>0.94</v>
      </c>
    </row>
    <row r="2816" spans="1:5" ht="14.25">
      <c r="A2816" s="321">
        <v>17</v>
      </c>
      <c r="B2816" s="321">
        <v>26259</v>
      </c>
      <c r="D2816" s="322" t="s">
        <v>3373</v>
      </c>
      <c r="E2816" s="323">
        <v>0.94</v>
      </c>
    </row>
    <row r="2817" spans="1:5" ht="14.25">
      <c r="A2817" s="321">
        <v>281</v>
      </c>
      <c r="B2817" s="321">
        <v>25415</v>
      </c>
      <c r="D2817" s="322" t="s">
        <v>3374</v>
      </c>
      <c r="E2817" s="323">
        <v>15.5</v>
      </c>
    </row>
    <row r="2818" spans="1:5" ht="14.25">
      <c r="A2818" s="321">
        <v>283</v>
      </c>
      <c r="B2818" s="321">
        <v>25428</v>
      </c>
      <c r="D2818" s="322" t="s">
        <v>3375</v>
      </c>
      <c r="E2818" s="323">
        <v>15.2</v>
      </c>
    </row>
    <row r="2819" spans="1:5" ht="14.25">
      <c r="A2819" s="321">
        <v>284</v>
      </c>
      <c r="B2819" s="321">
        <v>25429</v>
      </c>
      <c r="D2819" s="322" t="s">
        <v>3376</v>
      </c>
      <c r="E2819" s="323">
        <v>15</v>
      </c>
    </row>
    <row r="2820" spans="1:5" ht="14.25">
      <c r="A2820" s="321">
        <v>277</v>
      </c>
      <c r="B2820" s="321">
        <v>25400</v>
      </c>
      <c r="D2820" s="322" t="s">
        <v>3377</v>
      </c>
      <c r="E2820" s="323">
        <v>14.3</v>
      </c>
    </row>
    <row r="2821" spans="1:5" ht="14.25">
      <c r="A2821" s="321">
        <v>286</v>
      </c>
      <c r="B2821" s="321">
        <v>25434</v>
      </c>
      <c r="D2821" s="322" t="s">
        <v>3378</v>
      </c>
      <c r="E2821" s="323">
        <v>14.2</v>
      </c>
    </row>
    <row r="2822" spans="1:5" ht="14.25">
      <c r="A2822" s="321">
        <v>299</v>
      </c>
      <c r="B2822" s="321">
        <v>25522</v>
      </c>
      <c r="D2822" s="322" t="s">
        <v>3379</v>
      </c>
      <c r="E2822" s="323">
        <v>14.2</v>
      </c>
    </row>
    <row r="2823" spans="1:5" ht="14.25">
      <c r="A2823" s="321">
        <v>280</v>
      </c>
      <c r="B2823" s="321">
        <v>25414</v>
      </c>
      <c r="D2823" s="322" t="s">
        <v>3380</v>
      </c>
      <c r="E2823" s="323">
        <v>14</v>
      </c>
    </row>
    <row r="2824" spans="1:5" ht="14.25">
      <c r="A2824" s="321">
        <v>297</v>
      </c>
      <c r="B2824" s="321">
        <v>25520</v>
      </c>
      <c r="D2824" s="322" t="s">
        <v>3381</v>
      </c>
      <c r="E2824" s="323">
        <v>13.7</v>
      </c>
    </row>
    <row r="2825" spans="1:5" ht="14.25">
      <c r="A2825" s="321">
        <v>307</v>
      </c>
      <c r="B2825" s="321">
        <v>25542</v>
      </c>
      <c r="D2825" s="322" t="s">
        <v>3382</v>
      </c>
      <c r="E2825" s="323">
        <v>13.7</v>
      </c>
    </row>
    <row r="2826" spans="1:5" ht="14.25">
      <c r="A2826" s="321">
        <v>279</v>
      </c>
      <c r="B2826" s="321">
        <v>25413</v>
      </c>
      <c r="D2826" s="322" t="s">
        <v>3383</v>
      </c>
      <c r="E2826" s="323">
        <v>13.3</v>
      </c>
    </row>
    <row r="2827" spans="1:5" ht="14.25">
      <c r="A2827" s="321">
        <v>289</v>
      </c>
      <c r="B2827" s="321">
        <v>25485</v>
      </c>
      <c r="D2827" s="322" t="s">
        <v>3384</v>
      </c>
      <c r="E2827" s="323">
        <v>13.3</v>
      </c>
    </row>
    <row r="2828" spans="1:5" ht="14.25">
      <c r="A2828" s="321">
        <v>305</v>
      </c>
      <c r="B2828" s="321">
        <v>25535</v>
      </c>
      <c r="D2828" s="322" t="s">
        <v>3385</v>
      </c>
      <c r="E2828" s="323">
        <v>13.1</v>
      </c>
    </row>
    <row r="2829" spans="1:5" ht="14.25">
      <c r="A2829" s="321">
        <v>313</v>
      </c>
      <c r="B2829" s="321">
        <v>25576</v>
      </c>
      <c r="D2829" s="322" t="s">
        <v>3386</v>
      </c>
      <c r="E2829" s="323">
        <v>12.9</v>
      </c>
    </row>
    <row r="2830" spans="1:5" ht="14.25">
      <c r="A2830" s="321">
        <v>292</v>
      </c>
      <c r="B2830" s="321">
        <v>25502</v>
      </c>
      <c r="D2830" s="322" t="s">
        <v>3387</v>
      </c>
      <c r="E2830" s="323">
        <v>12.7</v>
      </c>
    </row>
    <row r="2831" spans="1:5" ht="14.25">
      <c r="A2831" s="321">
        <v>306</v>
      </c>
      <c r="B2831" s="321">
        <v>25536</v>
      </c>
      <c r="D2831" s="322" t="s">
        <v>3388</v>
      </c>
      <c r="E2831" s="323">
        <v>12.5</v>
      </c>
    </row>
    <row r="2832" spans="1:5" ht="14.25">
      <c r="A2832" s="321">
        <v>302</v>
      </c>
      <c r="B2832" s="321">
        <v>25531</v>
      </c>
      <c r="D2832" s="322" t="s">
        <v>3389</v>
      </c>
      <c r="E2832" s="323">
        <v>12.4</v>
      </c>
    </row>
    <row r="2833" spans="1:5" ht="14.25">
      <c r="A2833" s="321">
        <v>282</v>
      </c>
      <c r="B2833" s="321">
        <v>25416</v>
      </c>
      <c r="D2833" s="322" t="s">
        <v>3390</v>
      </c>
      <c r="E2833" s="323">
        <v>12.2</v>
      </c>
    </row>
    <row r="2834" spans="1:5" ht="14.25">
      <c r="A2834" s="321">
        <v>298</v>
      </c>
      <c r="B2834" s="321">
        <v>25521</v>
      </c>
      <c r="D2834" s="322" t="s">
        <v>3391</v>
      </c>
      <c r="E2834" s="323">
        <v>12.2</v>
      </c>
    </row>
    <row r="2835" spans="1:5" ht="14.25">
      <c r="A2835" s="321">
        <v>304</v>
      </c>
      <c r="B2835" s="321">
        <v>25533</v>
      </c>
      <c r="D2835" s="322" t="s">
        <v>3392</v>
      </c>
      <c r="E2835" s="323">
        <v>12</v>
      </c>
    </row>
    <row r="2836" spans="1:5" ht="14.25">
      <c r="A2836" s="321">
        <v>295</v>
      </c>
      <c r="B2836" s="321">
        <v>25518</v>
      </c>
      <c r="D2836" s="322" t="s">
        <v>3393</v>
      </c>
      <c r="E2836" s="323">
        <v>11.9</v>
      </c>
    </row>
    <row r="2837" spans="1:5" ht="14.25">
      <c r="A2837" s="321">
        <v>309</v>
      </c>
      <c r="B2837" s="321">
        <v>25544</v>
      </c>
      <c r="D2837" s="322" t="s">
        <v>3394</v>
      </c>
      <c r="E2837" s="323">
        <v>11.7</v>
      </c>
    </row>
    <row r="2838" spans="1:5" ht="14.25">
      <c r="A2838" s="321">
        <v>290</v>
      </c>
      <c r="B2838" s="321">
        <v>25488</v>
      </c>
      <c r="D2838" s="322" t="s">
        <v>3395</v>
      </c>
      <c r="E2838" s="323">
        <v>11.5</v>
      </c>
    </row>
    <row r="2839" spans="1:5" ht="14.25">
      <c r="A2839" s="321">
        <v>310</v>
      </c>
      <c r="B2839" s="321">
        <v>25547</v>
      </c>
      <c r="D2839" s="322" t="s">
        <v>3396</v>
      </c>
      <c r="E2839" s="323">
        <v>11.3</v>
      </c>
    </row>
    <row r="2840" spans="1:5" ht="14.25">
      <c r="A2840" s="321">
        <v>308</v>
      </c>
      <c r="B2840" s="321">
        <v>25543</v>
      </c>
      <c r="D2840" s="322" t="s">
        <v>3397</v>
      </c>
      <c r="E2840" s="323">
        <v>11.2</v>
      </c>
    </row>
    <row r="2841" spans="1:5" ht="14.25">
      <c r="A2841" s="321">
        <v>278</v>
      </c>
      <c r="B2841" s="321">
        <v>25403</v>
      </c>
      <c r="D2841" s="322" t="s">
        <v>3398</v>
      </c>
      <c r="E2841" s="323">
        <v>10.9</v>
      </c>
    </row>
    <row r="2842" spans="1:5" ht="14.25">
      <c r="A2842" s="321">
        <v>285</v>
      </c>
      <c r="B2842" s="321">
        <v>25431</v>
      </c>
      <c r="D2842" s="322" t="s">
        <v>3399</v>
      </c>
      <c r="E2842" s="323">
        <v>10.3</v>
      </c>
    </row>
    <row r="2843" spans="1:5" ht="14.25">
      <c r="A2843" s="321">
        <v>287</v>
      </c>
      <c r="B2843" s="321">
        <v>25475</v>
      </c>
      <c r="D2843" s="322" t="s">
        <v>3400</v>
      </c>
      <c r="E2843" s="323">
        <v>10.1</v>
      </c>
    </row>
    <row r="2844" spans="1:5" ht="14.25">
      <c r="A2844" s="321">
        <v>296</v>
      </c>
      <c r="B2844" s="321">
        <v>25519</v>
      </c>
      <c r="D2844" s="322" t="s">
        <v>3401</v>
      </c>
      <c r="E2844" s="323">
        <v>10.1</v>
      </c>
    </row>
    <row r="2845" spans="1:5" ht="14.25">
      <c r="A2845" s="321">
        <v>288</v>
      </c>
      <c r="B2845" s="321">
        <v>25476</v>
      </c>
      <c r="D2845" s="322" t="s">
        <v>3402</v>
      </c>
      <c r="E2845" s="323">
        <v>10</v>
      </c>
    </row>
    <row r="2846" spans="1:5" ht="14.25">
      <c r="A2846" s="321">
        <v>311</v>
      </c>
      <c r="B2846" s="321">
        <v>25574</v>
      </c>
      <c r="D2846" s="322" t="s">
        <v>3403</v>
      </c>
      <c r="E2846" s="323">
        <v>10</v>
      </c>
    </row>
    <row r="2847" spans="1:5" ht="14.25">
      <c r="A2847" s="321">
        <v>294</v>
      </c>
      <c r="B2847" s="321">
        <v>25517</v>
      </c>
      <c r="D2847" s="322" t="s">
        <v>3404</v>
      </c>
      <c r="E2847" s="323">
        <v>9.93</v>
      </c>
    </row>
    <row r="2848" spans="1:5" ht="14.25">
      <c r="A2848" s="321">
        <v>312</v>
      </c>
      <c r="B2848" s="321">
        <v>25575</v>
      </c>
      <c r="D2848" s="322" t="s">
        <v>3405</v>
      </c>
      <c r="E2848" s="323">
        <v>9.82</v>
      </c>
    </row>
    <row r="2849" spans="1:5" ht="14.25">
      <c r="A2849" s="321">
        <v>276</v>
      </c>
      <c r="B2849" s="321">
        <v>7812</v>
      </c>
      <c r="D2849" s="322" t="s">
        <v>3406</v>
      </c>
      <c r="E2849" s="323">
        <v>9.53</v>
      </c>
    </row>
    <row r="2850" spans="1:5" ht="14.25">
      <c r="A2850" s="321">
        <v>314</v>
      </c>
      <c r="B2850" s="321">
        <v>25577</v>
      </c>
      <c r="D2850" s="322" t="s">
        <v>3407</v>
      </c>
      <c r="E2850" s="323">
        <v>9.18</v>
      </c>
    </row>
    <row r="2851" spans="1:5" ht="14.25">
      <c r="A2851" s="321">
        <v>300</v>
      </c>
      <c r="B2851" s="321">
        <v>25523</v>
      </c>
      <c r="D2851" s="322" t="s">
        <v>3408</v>
      </c>
      <c r="E2851" s="323">
        <v>9.09</v>
      </c>
    </row>
    <row r="2852" spans="1:5" ht="14.25">
      <c r="A2852" s="321">
        <v>291</v>
      </c>
      <c r="B2852" s="321">
        <v>25490</v>
      </c>
      <c r="D2852" s="322" t="s">
        <v>3409</v>
      </c>
      <c r="E2852" s="323">
        <v>8.87</v>
      </c>
    </row>
    <row r="2853" spans="1:5" ht="14.25">
      <c r="A2853" s="321">
        <v>303</v>
      </c>
      <c r="B2853" s="321">
        <v>25532</v>
      </c>
      <c r="D2853" s="322" t="s">
        <v>3410</v>
      </c>
      <c r="E2853" s="323">
        <v>8.52</v>
      </c>
    </row>
    <row r="2854" spans="1:5" ht="14.25">
      <c r="A2854" s="321">
        <v>275</v>
      </c>
      <c r="B2854" s="321">
        <v>7811</v>
      </c>
      <c r="D2854" s="322" t="s">
        <v>3411</v>
      </c>
      <c r="E2854" s="323">
        <v>8</v>
      </c>
    </row>
    <row r="2855" spans="1:5" ht="14.25">
      <c r="A2855" s="321">
        <v>293</v>
      </c>
      <c r="B2855" s="321">
        <v>25513</v>
      </c>
      <c r="D2855" s="322" t="s">
        <v>3412</v>
      </c>
      <c r="E2855" s="323">
        <v>7.95</v>
      </c>
    </row>
    <row r="2856" spans="1:5" ht="14.25">
      <c r="A2856" s="321">
        <v>301</v>
      </c>
      <c r="B2856" s="321">
        <v>25530</v>
      </c>
      <c r="D2856" s="322" t="s">
        <v>3413</v>
      </c>
      <c r="E2856" s="323">
        <v>6.54</v>
      </c>
    </row>
    <row r="2857" spans="1:5" ht="14.25">
      <c r="A2857" s="321">
        <v>2945</v>
      </c>
      <c r="B2857" s="321">
        <v>11109</v>
      </c>
      <c r="D2857" s="322" t="s">
        <v>3414</v>
      </c>
      <c r="E2857" s="323" t="s">
        <v>637</v>
      </c>
    </row>
    <row r="2858" spans="1:5" ht="14.25">
      <c r="A2858" s="321">
        <v>2954</v>
      </c>
      <c r="B2858" s="321">
        <v>11194</v>
      </c>
      <c r="D2858" s="322" t="s">
        <v>3415</v>
      </c>
      <c r="E2858" s="323">
        <v>9.3</v>
      </c>
    </row>
    <row r="2859" spans="1:5" ht="14.25">
      <c r="A2859" s="321">
        <v>2969</v>
      </c>
      <c r="B2859" s="321">
        <v>25621</v>
      </c>
      <c r="D2859" s="322" t="s">
        <v>3416</v>
      </c>
      <c r="E2859" s="323">
        <v>8.2</v>
      </c>
    </row>
    <row r="2860" spans="1:5" ht="14.25">
      <c r="A2860" s="321">
        <v>2943</v>
      </c>
      <c r="B2860" s="321">
        <v>11104</v>
      </c>
      <c r="D2860" s="322" t="s">
        <v>3417</v>
      </c>
      <c r="E2860" s="323">
        <v>7.08</v>
      </c>
    </row>
    <row r="2861" spans="1:5" ht="14.25">
      <c r="A2861" s="321">
        <v>2967</v>
      </c>
      <c r="B2861" s="321">
        <v>19864</v>
      </c>
      <c r="D2861" s="322" t="s">
        <v>3418</v>
      </c>
      <c r="E2861" s="323">
        <v>6.73</v>
      </c>
    </row>
    <row r="2862" spans="1:5" ht="14.25">
      <c r="A2862" s="321">
        <v>2966</v>
      </c>
      <c r="B2862" s="321">
        <v>19863</v>
      </c>
      <c r="D2862" s="322" t="s">
        <v>3419</v>
      </c>
      <c r="E2862" s="323">
        <v>6.06</v>
      </c>
    </row>
    <row r="2863" spans="1:5" ht="14.25">
      <c r="A2863" s="321">
        <v>2980</v>
      </c>
      <c r="B2863" s="321">
        <v>11128</v>
      </c>
      <c r="D2863" s="322" t="s">
        <v>3420</v>
      </c>
      <c r="E2863" s="323">
        <v>5.17</v>
      </c>
    </row>
    <row r="2864" spans="1:5" ht="14.25">
      <c r="A2864" s="321">
        <v>3004</v>
      </c>
      <c r="B2864" s="321">
        <v>11210</v>
      </c>
      <c r="D2864" s="322" t="s">
        <v>3421</v>
      </c>
      <c r="E2864" s="323">
        <v>4.8</v>
      </c>
    </row>
    <row r="2865" spans="1:5" ht="14.25">
      <c r="A2865" s="321">
        <v>2976</v>
      </c>
      <c r="B2865" s="321">
        <v>11114</v>
      </c>
      <c r="D2865" s="322" t="s">
        <v>3422</v>
      </c>
      <c r="E2865" s="323">
        <v>4.22</v>
      </c>
    </row>
    <row r="2866" spans="1:5" ht="14.25">
      <c r="A2866" s="321">
        <v>2995</v>
      </c>
      <c r="B2866" s="321">
        <v>11179</v>
      </c>
      <c r="D2866" s="322" t="s">
        <v>3423</v>
      </c>
      <c r="E2866" s="323">
        <v>3.94</v>
      </c>
    </row>
    <row r="2867" spans="1:5" ht="14.25">
      <c r="A2867" s="321">
        <v>3003</v>
      </c>
      <c r="B2867" s="321">
        <v>11208</v>
      </c>
      <c r="D2867" s="322" t="s">
        <v>3424</v>
      </c>
      <c r="E2867" s="323">
        <v>3.94</v>
      </c>
    </row>
    <row r="2868" spans="1:5" ht="14.25">
      <c r="A2868" s="321">
        <v>2984</v>
      </c>
      <c r="B2868" s="321">
        <v>11143</v>
      </c>
      <c r="D2868" s="322" t="s">
        <v>3425</v>
      </c>
      <c r="E2868" s="323">
        <v>3.84</v>
      </c>
    </row>
    <row r="2869" spans="1:5" ht="14.25">
      <c r="A2869" s="321">
        <v>2965</v>
      </c>
      <c r="B2869" s="321">
        <v>11301</v>
      </c>
      <c r="D2869" s="322" t="s">
        <v>3426</v>
      </c>
      <c r="E2869" s="323">
        <v>3.82</v>
      </c>
    </row>
    <row r="2870" spans="1:5" ht="14.25">
      <c r="A2870" s="321">
        <v>3009</v>
      </c>
      <c r="B2870" s="321">
        <v>11300</v>
      </c>
      <c r="D2870" s="322" t="s">
        <v>3427</v>
      </c>
      <c r="E2870" s="323">
        <v>3.8</v>
      </c>
    </row>
    <row r="2871" spans="1:5" ht="14.25">
      <c r="A2871" s="321">
        <v>2950</v>
      </c>
      <c r="B2871" s="321">
        <v>11166</v>
      </c>
      <c r="D2871" s="322" t="s">
        <v>3428</v>
      </c>
      <c r="E2871" s="323">
        <v>3.64</v>
      </c>
    </row>
    <row r="2872" spans="1:5" ht="14.25">
      <c r="A2872" s="321">
        <v>2964</v>
      </c>
      <c r="B2872" s="321">
        <v>11219</v>
      </c>
      <c r="D2872" s="322" t="s">
        <v>3429</v>
      </c>
      <c r="E2872" s="323">
        <v>3.56</v>
      </c>
    </row>
    <row r="2873" spans="1:5" ht="14.25">
      <c r="A2873" s="321">
        <v>3010</v>
      </c>
      <c r="B2873" s="321">
        <v>39700</v>
      </c>
      <c r="D2873" s="322" t="s">
        <v>3430</v>
      </c>
      <c r="E2873" s="323">
        <v>3.44</v>
      </c>
    </row>
    <row r="2874" spans="1:5" ht="14.25">
      <c r="A2874" s="321">
        <v>2987</v>
      </c>
      <c r="B2874" s="321">
        <v>11160</v>
      </c>
      <c r="D2874" s="322" t="s">
        <v>3431</v>
      </c>
      <c r="E2874" s="323">
        <v>3.2</v>
      </c>
    </row>
    <row r="2875" spans="1:5" ht="14.25">
      <c r="A2875" s="321">
        <v>2997</v>
      </c>
      <c r="B2875" s="321">
        <v>11189</v>
      </c>
      <c r="D2875" s="322" t="s">
        <v>3432</v>
      </c>
      <c r="E2875" s="323">
        <v>3.11</v>
      </c>
    </row>
    <row r="2876" spans="1:5" ht="14.25">
      <c r="A2876" s="321">
        <v>2962</v>
      </c>
      <c r="B2876" s="321">
        <v>11216</v>
      </c>
      <c r="D2876" s="322" t="s">
        <v>3433</v>
      </c>
      <c r="E2876" s="323">
        <v>2.88</v>
      </c>
    </row>
    <row r="2877" spans="1:5" ht="14.25">
      <c r="A2877" s="321">
        <v>2998</v>
      </c>
      <c r="B2877" s="321">
        <v>11191</v>
      </c>
      <c r="D2877" s="322" t="s">
        <v>3434</v>
      </c>
      <c r="E2877" s="323">
        <v>2.85</v>
      </c>
    </row>
    <row r="2878" spans="1:5" ht="14.25">
      <c r="A2878" s="321">
        <v>2947</v>
      </c>
      <c r="B2878" s="321">
        <v>11112</v>
      </c>
      <c r="D2878" s="322" t="s">
        <v>3435</v>
      </c>
      <c r="E2878" s="323">
        <v>2.72</v>
      </c>
    </row>
    <row r="2879" spans="1:5" ht="14.25">
      <c r="A2879" s="321">
        <v>3005</v>
      </c>
      <c r="B2879" s="321">
        <v>11218</v>
      </c>
      <c r="D2879" s="322" t="s">
        <v>3436</v>
      </c>
      <c r="E2879" s="323">
        <v>2.66</v>
      </c>
    </row>
    <row r="2880" spans="1:5" ht="14.25">
      <c r="A2880" s="321">
        <v>3001</v>
      </c>
      <c r="B2880" s="321">
        <v>11202</v>
      </c>
      <c r="D2880" s="322" t="s">
        <v>3437</v>
      </c>
      <c r="E2880" s="323">
        <v>2.6</v>
      </c>
    </row>
    <row r="2881" spans="1:5" ht="14.25">
      <c r="A2881" s="321">
        <v>2971</v>
      </c>
      <c r="B2881" s="321">
        <v>11101</v>
      </c>
      <c r="D2881" s="322" t="s">
        <v>3438</v>
      </c>
      <c r="E2881" s="323">
        <v>2.56</v>
      </c>
    </row>
    <row r="2882" spans="1:5" ht="14.25">
      <c r="A2882" s="321">
        <v>2985</v>
      </c>
      <c r="B2882" s="321">
        <v>11158</v>
      </c>
      <c r="D2882" s="322" t="s">
        <v>3439</v>
      </c>
      <c r="E2882" s="323">
        <v>2.2</v>
      </c>
    </row>
    <row r="2883" spans="1:5" ht="14.25">
      <c r="A2883" s="321">
        <v>2961</v>
      </c>
      <c r="B2883" s="321">
        <v>11215</v>
      </c>
      <c r="D2883" s="322" t="s">
        <v>3440</v>
      </c>
      <c r="E2883" s="323">
        <v>2.19</v>
      </c>
    </row>
    <row r="2884" spans="1:5" ht="14.25">
      <c r="A2884" s="321">
        <v>2968</v>
      </c>
      <c r="B2884" s="321">
        <v>25620</v>
      </c>
      <c r="D2884" s="322" t="s">
        <v>3441</v>
      </c>
      <c r="E2884" s="323">
        <v>2.18</v>
      </c>
    </row>
    <row r="2885" spans="1:5" ht="14.25">
      <c r="A2885" s="321">
        <v>2975</v>
      </c>
      <c r="B2885" s="321">
        <v>11111</v>
      </c>
      <c r="D2885" s="322" t="s">
        <v>3442</v>
      </c>
      <c r="E2885" s="323">
        <v>2.1</v>
      </c>
    </row>
    <row r="2886" spans="1:5" ht="14.25">
      <c r="A2886" s="321">
        <v>2993</v>
      </c>
      <c r="B2886" s="321">
        <v>11177</v>
      </c>
      <c r="D2886" s="322" t="s">
        <v>3443</v>
      </c>
      <c r="E2886" s="323">
        <v>1.79</v>
      </c>
    </row>
    <row r="2887" spans="1:5" ht="14.25">
      <c r="A2887" s="321">
        <v>2979</v>
      </c>
      <c r="B2887" s="321">
        <v>11122</v>
      </c>
      <c r="D2887" s="322" t="s">
        <v>3444</v>
      </c>
      <c r="E2887" s="323">
        <v>1.7</v>
      </c>
    </row>
    <row r="2888" spans="1:5" ht="14.25">
      <c r="A2888" s="321">
        <v>2949</v>
      </c>
      <c r="B2888" s="321">
        <v>11157</v>
      </c>
      <c r="D2888" s="322" t="s">
        <v>3445</v>
      </c>
      <c r="E2888" s="323">
        <v>1.66</v>
      </c>
    </row>
    <row r="2889" spans="1:5" ht="14.25">
      <c r="A2889" s="321">
        <v>3002</v>
      </c>
      <c r="B2889" s="321">
        <v>11207</v>
      </c>
      <c r="D2889" s="322" t="s">
        <v>3446</v>
      </c>
      <c r="E2889" s="323">
        <v>1.54</v>
      </c>
    </row>
    <row r="2890" spans="1:5" ht="14.25">
      <c r="A2890" s="321">
        <v>2974</v>
      </c>
      <c r="B2890" s="321">
        <v>11107</v>
      </c>
      <c r="D2890" s="322" t="s">
        <v>3447</v>
      </c>
      <c r="E2890" s="323">
        <v>1.52</v>
      </c>
    </row>
    <row r="2891" spans="1:5" ht="14.25">
      <c r="A2891" s="321">
        <v>3000</v>
      </c>
      <c r="B2891" s="321">
        <v>11199</v>
      </c>
      <c r="D2891" s="322" t="s">
        <v>3448</v>
      </c>
      <c r="E2891" s="323">
        <v>1.5</v>
      </c>
    </row>
    <row r="2892" spans="1:5" ht="14.25">
      <c r="A2892" s="321">
        <v>2951</v>
      </c>
      <c r="B2892" s="321">
        <v>11167</v>
      </c>
      <c r="D2892" s="322" t="s">
        <v>3449</v>
      </c>
      <c r="E2892" s="323">
        <v>1.42</v>
      </c>
    </row>
    <row r="2893" spans="1:5" ht="14.25">
      <c r="A2893" s="321">
        <v>2994</v>
      </c>
      <c r="B2893" s="321">
        <v>11178</v>
      </c>
      <c r="D2893" s="322" t="s">
        <v>3450</v>
      </c>
      <c r="E2893" s="323">
        <v>1.41</v>
      </c>
    </row>
    <row r="2894" spans="1:5" ht="14.25">
      <c r="A2894" s="321">
        <v>2963</v>
      </c>
      <c r="B2894" s="321">
        <v>11217</v>
      </c>
      <c r="D2894" s="322" t="s">
        <v>3451</v>
      </c>
      <c r="E2894" s="323">
        <v>1.38</v>
      </c>
    </row>
    <row r="2895" spans="1:5" ht="14.25">
      <c r="A2895" s="321">
        <v>2999</v>
      </c>
      <c r="B2895" s="321">
        <v>11192</v>
      </c>
      <c r="D2895" s="322" t="s">
        <v>3452</v>
      </c>
      <c r="E2895" s="323">
        <v>1.38</v>
      </c>
    </row>
    <row r="2896" spans="1:5" ht="14.25">
      <c r="A2896" s="321">
        <v>2939</v>
      </c>
      <c r="B2896" s="321">
        <v>11054</v>
      </c>
      <c r="D2896" s="322" t="s">
        <v>3453</v>
      </c>
      <c r="E2896" s="323">
        <v>1.36</v>
      </c>
    </row>
    <row r="2897" spans="1:5" ht="14.25">
      <c r="A2897" s="321">
        <v>2936</v>
      </c>
      <c r="B2897" s="321">
        <v>11184</v>
      </c>
      <c r="D2897" s="322" t="s">
        <v>3454</v>
      </c>
      <c r="E2897" s="323">
        <v>1.3</v>
      </c>
    </row>
    <row r="2898" spans="1:5" ht="14.25">
      <c r="A2898" s="321">
        <v>2977</v>
      </c>
      <c r="B2898" s="321">
        <v>11115</v>
      </c>
      <c r="D2898" s="322" t="s">
        <v>3455</v>
      </c>
      <c r="E2898" s="323">
        <v>1.3</v>
      </c>
    </row>
    <row r="2899" spans="1:5" ht="14.25">
      <c r="A2899" s="321">
        <v>3006</v>
      </c>
      <c r="B2899" s="321">
        <v>11302</v>
      </c>
      <c r="D2899" s="322" t="s">
        <v>3456</v>
      </c>
      <c r="E2899" s="323">
        <v>1.3</v>
      </c>
    </row>
    <row r="2900" spans="1:5" ht="14.25">
      <c r="A2900" s="321">
        <v>2937</v>
      </c>
      <c r="B2900" s="321">
        <v>11008</v>
      </c>
      <c r="D2900" s="322" t="s">
        <v>3457</v>
      </c>
      <c r="E2900" s="323">
        <v>1.27</v>
      </c>
    </row>
    <row r="2901" spans="1:5" ht="14.25">
      <c r="A2901" s="321">
        <v>2948</v>
      </c>
      <c r="B2901" s="321">
        <v>11120</v>
      </c>
      <c r="D2901" s="322" t="s">
        <v>3458</v>
      </c>
      <c r="E2901" s="323">
        <v>1.25</v>
      </c>
    </row>
    <row r="2902" spans="1:5" ht="14.25">
      <c r="A2902" s="321">
        <v>2940</v>
      </c>
      <c r="B2902" s="321">
        <v>11073</v>
      </c>
      <c r="D2902" s="322" t="s">
        <v>3459</v>
      </c>
      <c r="E2902" s="323">
        <v>1.21</v>
      </c>
    </row>
    <row r="2903" spans="1:5" ht="14.25">
      <c r="A2903" s="321">
        <v>2981</v>
      </c>
      <c r="B2903" s="321">
        <v>11129</v>
      </c>
      <c r="D2903" s="322" t="s">
        <v>3460</v>
      </c>
      <c r="E2903" s="323">
        <v>1.21</v>
      </c>
    </row>
    <row r="2904" spans="1:5" ht="14.25">
      <c r="A2904" s="321">
        <v>2973</v>
      </c>
      <c r="B2904" s="321">
        <v>11105</v>
      </c>
      <c r="D2904" s="322" t="s">
        <v>3461</v>
      </c>
      <c r="E2904" s="323">
        <v>1.19</v>
      </c>
    </row>
    <row r="2905" spans="1:5" ht="14.25">
      <c r="A2905" s="321">
        <v>2992</v>
      </c>
      <c r="B2905" s="321">
        <v>11170</v>
      </c>
      <c r="D2905" s="322" t="s">
        <v>3462</v>
      </c>
      <c r="E2905" s="323">
        <v>1.17</v>
      </c>
    </row>
    <row r="2906" spans="1:5" ht="14.25">
      <c r="A2906" s="321">
        <v>2988</v>
      </c>
      <c r="B2906" s="321">
        <v>11161</v>
      </c>
      <c r="D2906" s="322" t="s">
        <v>3463</v>
      </c>
      <c r="E2906" s="323">
        <v>1.16</v>
      </c>
    </row>
    <row r="2907" spans="1:5" ht="14.25">
      <c r="A2907" s="321">
        <v>2952</v>
      </c>
      <c r="B2907" s="321">
        <v>11168</v>
      </c>
      <c r="D2907" s="322" t="s">
        <v>3464</v>
      </c>
      <c r="E2907" s="323">
        <v>1.13</v>
      </c>
    </row>
    <row r="2908" spans="1:5" ht="14.25">
      <c r="A2908" s="321">
        <v>2983</v>
      </c>
      <c r="B2908" s="321">
        <v>11140</v>
      </c>
      <c r="D2908" s="322" t="s">
        <v>3465</v>
      </c>
      <c r="E2908" s="323">
        <v>1.13</v>
      </c>
    </row>
    <row r="2909" spans="1:5" ht="14.25">
      <c r="A2909" s="321">
        <v>3008</v>
      </c>
      <c r="B2909" s="321">
        <v>51502</v>
      </c>
      <c r="D2909" s="322" t="s">
        <v>3466</v>
      </c>
      <c r="E2909" s="323">
        <v>1.13</v>
      </c>
    </row>
    <row r="2910" spans="1:5" ht="14.25">
      <c r="A2910" s="321">
        <v>2957</v>
      </c>
      <c r="B2910" s="321">
        <v>11203</v>
      </c>
      <c r="D2910" s="322" t="s">
        <v>3467</v>
      </c>
      <c r="E2910" s="323">
        <v>1.1</v>
      </c>
    </row>
    <row r="2911" spans="1:5" ht="14.25">
      <c r="A2911" s="321">
        <v>2958</v>
      </c>
      <c r="B2911" s="321">
        <v>11205</v>
      </c>
      <c r="D2911" s="322" t="s">
        <v>3468</v>
      </c>
      <c r="E2911" s="323">
        <v>1.1</v>
      </c>
    </row>
    <row r="2912" spans="1:5" ht="14.25">
      <c r="A2912" s="321">
        <v>2989</v>
      </c>
      <c r="B2912" s="321">
        <v>11162</v>
      </c>
      <c r="D2912" s="322" t="s">
        <v>3469</v>
      </c>
      <c r="E2912" s="323">
        <v>1.09</v>
      </c>
    </row>
    <row r="2913" spans="1:5" ht="14.25">
      <c r="A2913" s="321">
        <v>2986</v>
      </c>
      <c r="B2913" s="321">
        <v>11159</v>
      </c>
      <c r="D2913" s="322" t="s">
        <v>3470</v>
      </c>
      <c r="E2913" s="323">
        <v>1.08</v>
      </c>
    </row>
    <row r="2914" spans="1:5" ht="14.25">
      <c r="A2914" s="321">
        <v>2955</v>
      </c>
      <c r="B2914" s="321">
        <v>11196</v>
      </c>
      <c r="D2914" s="322" t="s">
        <v>3471</v>
      </c>
      <c r="E2914" s="323">
        <v>1.06</v>
      </c>
    </row>
    <row r="2915" spans="1:5" ht="14.25">
      <c r="A2915" s="321">
        <v>2982</v>
      </c>
      <c r="B2915" s="321">
        <v>11132</v>
      </c>
      <c r="D2915" s="322" t="s">
        <v>3472</v>
      </c>
      <c r="E2915" s="323">
        <v>1.02</v>
      </c>
    </row>
    <row r="2916" spans="1:5" ht="14.25">
      <c r="A2916" s="321">
        <v>2996</v>
      </c>
      <c r="B2916" s="321">
        <v>11182</v>
      </c>
      <c r="D2916" s="322" t="s">
        <v>3473</v>
      </c>
      <c r="E2916" s="323">
        <v>1</v>
      </c>
    </row>
    <row r="2917" spans="1:5" ht="14.25">
      <c r="A2917" s="321">
        <v>2938</v>
      </c>
      <c r="B2917" s="321">
        <v>11051</v>
      </c>
      <c r="D2917" s="322" t="s">
        <v>3474</v>
      </c>
      <c r="E2917" s="323">
        <v>0.99</v>
      </c>
    </row>
    <row r="2918" spans="1:5" ht="14.25">
      <c r="A2918" s="321">
        <v>3007</v>
      </c>
      <c r="B2918" s="321">
        <v>25600</v>
      </c>
      <c r="D2918" s="322" t="s">
        <v>3475</v>
      </c>
      <c r="E2918" s="323">
        <v>0.94</v>
      </c>
    </row>
    <row r="2919" spans="1:5" ht="14.25">
      <c r="A2919" s="321">
        <v>2941</v>
      </c>
      <c r="B2919" s="321">
        <v>11079</v>
      </c>
      <c r="D2919" s="322" t="s">
        <v>3476</v>
      </c>
      <c r="E2919" s="323">
        <v>0.93</v>
      </c>
    </row>
    <row r="2920" spans="1:5" ht="14.25">
      <c r="A2920" s="321">
        <v>2972</v>
      </c>
      <c r="B2920" s="321">
        <v>11102</v>
      </c>
      <c r="D2920" s="322" t="s">
        <v>3477</v>
      </c>
      <c r="E2920" s="323">
        <v>0.88</v>
      </c>
    </row>
    <row r="2921" spans="1:5" ht="14.25">
      <c r="A2921" s="321">
        <v>2953</v>
      </c>
      <c r="B2921" s="321">
        <v>11187</v>
      </c>
      <c r="D2921" s="322" t="s">
        <v>3478</v>
      </c>
      <c r="E2921" s="323">
        <v>0.86</v>
      </c>
    </row>
    <row r="2922" spans="1:5" ht="14.25">
      <c r="A2922" s="321">
        <v>2960</v>
      </c>
      <c r="B2922" s="321">
        <v>11213</v>
      </c>
      <c r="D2922" s="322" t="s">
        <v>3479</v>
      </c>
      <c r="E2922" s="323">
        <v>0.86</v>
      </c>
    </row>
    <row r="2923" spans="1:5" ht="14.25">
      <c r="A2923" s="321">
        <v>2991</v>
      </c>
      <c r="B2923" s="321">
        <v>11164</v>
      </c>
      <c r="D2923" s="322" t="s">
        <v>3480</v>
      </c>
      <c r="E2923" s="323">
        <v>0.81</v>
      </c>
    </row>
    <row r="2924" spans="1:5" ht="14.25">
      <c r="A2924" s="321">
        <v>2956</v>
      </c>
      <c r="B2924" s="321">
        <v>11198</v>
      </c>
      <c r="D2924" s="322" t="s">
        <v>3481</v>
      </c>
      <c r="E2924" s="323">
        <v>0.76</v>
      </c>
    </row>
    <row r="2925" spans="1:5" ht="14.25">
      <c r="A2925" s="321">
        <v>2970</v>
      </c>
      <c r="B2925" s="321">
        <v>25624</v>
      </c>
      <c r="D2925" s="322" t="s">
        <v>3482</v>
      </c>
      <c r="E2925" s="323">
        <v>0.71</v>
      </c>
    </row>
    <row r="2926" spans="1:5" ht="14.25">
      <c r="A2926" s="321">
        <v>2959</v>
      </c>
      <c r="B2926" s="321">
        <v>11212</v>
      </c>
      <c r="D2926" s="322" t="s">
        <v>3483</v>
      </c>
      <c r="E2926" s="323">
        <v>0.69</v>
      </c>
    </row>
    <row r="2927" spans="1:5" ht="14.25">
      <c r="A2927" s="321">
        <v>2978</v>
      </c>
      <c r="B2927" s="321">
        <v>11121</v>
      </c>
      <c r="D2927" s="322" t="s">
        <v>3484</v>
      </c>
      <c r="E2927" s="323">
        <v>0.6</v>
      </c>
    </row>
    <row r="2928" spans="1:5" ht="14.25">
      <c r="A2928" s="321">
        <v>2942</v>
      </c>
      <c r="B2928" s="321">
        <v>11100</v>
      </c>
      <c r="D2928" s="322" t="s">
        <v>3485</v>
      </c>
      <c r="E2928" s="323">
        <v>0.56</v>
      </c>
    </row>
    <row r="2929" spans="1:5" ht="14.25">
      <c r="A2929" s="321">
        <v>2990</v>
      </c>
      <c r="B2929" s="321">
        <v>11163</v>
      </c>
      <c r="D2929" s="322" t="s">
        <v>3486</v>
      </c>
      <c r="E2929" s="323">
        <v>0.55</v>
      </c>
    </row>
    <row r="2930" spans="1:5" ht="14.25">
      <c r="A2930" s="321">
        <v>2946</v>
      </c>
      <c r="B2930" s="321">
        <v>11110</v>
      </c>
      <c r="D2930" s="322" t="s">
        <v>3487</v>
      </c>
      <c r="E2930" s="323">
        <v>0.54</v>
      </c>
    </row>
    <row r="2931" spans="1:5" ht="14.25">
      <c r="A2931" s="321">
        <v>2944</v>
      </c>
      <c r="B2931" s="321">
        <v>11108</v>
      </c>
      <c r="D2931" s="322" t="s">
        <v>3488</v>
      </c>
      <c r="E2931" s="323">
        <v>0.53</v>
      </c>
    </row>
    <row r="2932" spans="1:5" ht="14.25">
      <c r="A2932" s="321">
        <v>3041</v>
      </c>
      <c r="B2932" s="321">
        <v>11044</v>
      </c>
      <c r="D2932" s="322" t="s">
        <v>3489</v>
      </c>
      <c r="E2932" s="323">
        <v>1.81</v>
      </c>
    </row>
    <row r="2933" spans="1:5" ht="14.25">
      <c r="A2933" s="321">
        <v>3040</v>
      </c>
      <c r="B2933" s="321">
        <v>11017</v>
      </c>
      <c r="D2933" s="322" t="s">
        <v>3490</v>
      </c>
      <c r="E2933" s="323">
        <v>0</v>
      </c>
    </row>
    <row r="2934" spans="1:5" ht="14.25">
      <c r="A2934" s="321">
        <v>3042</v>
      </c>
      <c r="B2934" s="321">
        <v>11058</v>
      </c>
      <c r="D2934" s="322" t="s">
        <v>3491</v>
      </c>
      <c r="E2934" s="323">
        <v>0</v>
      </c>
    </row>
    <row r="2935" spans="1:5" ht="14.25">
      <c r="A2935" s="321">
        <v>3043</v>
      </c>
      <c r="B2935" s="321">
        <v>11082</v>
      </c>
      <c r="D2935" s="322" t="s">
        <v>3492</v>
      </c>
      <c r="E2935" s="323">
        <v>0</v>
      </c>
    </row>
    <row r="2936" spans="1:5" ht="14.25">
      <c r="A2936" s="321">
        <v>3044</v>
      </c>
      <c r="B2936" s="321">
        <v>11083</v>
      </c>
      <c r="D2936" s="322" t="s">
        <v>3493</v>
      </c>
      <c r="E2936" s="323">
        <v>0</v>
      </c>
    </row>
    <row r="2937" spans="1:5" ht="14.25">
      <c r="A2937" s="321">
        <v>3045</v>
      </c>
      <c r="B2937" s="321">
        <v>11096</v>
      </c>
      <c r="D2937" s="322" t="s">
        <v>3494</v>
      </c>
      <c r="E2937" s="323">
        <v>0</v>
      </c>
    </row>
    <row r="2938" spans="1:5" ht="14.25">
      <c r="A2938" s="321">
        <v>2846</v>
      </c>
      <c r="B2938" s="321">
        <v>39525</v>
      </c>
      <c r="D2938" s="322" t="s">
        <v>3495</v>
      </c>
      <c r="E2938" s="323" t="s">
        <v>1821</v>
      </c>
    </row>
    <row r="2939" spans="1:5" ht="14.25">
      <c r="A2939" s="321">
        <v>2848</v>
      </c>
      <c r="B2939" s="321">
        <v>39528</v>
      </c>
      <c r="D2939" s="322" t="s">
        <v>3496</v>
      </c>
      <c r="E2939" s="323">
        <v>2.04</v>
      </c>
    </row>
    <row r="2940" spans="1:5" ht="14.25">
      <c r="A2940" s="321">
        <v>2845</v>
      </c>
      <c r="B2940" s="321">
        <v>39524</v>
      </c>
      <c r="D2940" s="322" t="s">
        <v>3497</v>
      </c>
      <c r="E2940" s="323">
        <v>0.46</v>
      </c>
    </row>
    <row r="2941" spans="1:5" ht="14.25">
      <c r="A2941" s="321">
        <v>2844</v>
      </c>
      <c r="B2941" s="321">
        <v>31013</v>
      </c>
      <c r="D2941" s="322" t="s">
        <v>3498</v>
      </c>
      <c r="E2941" s="323">
        <v>0.28</v>
      </c>
    </row>
    <row r="2942" spans="1:5" ht="14.25">
      <c r="A2942" s="321">
        <v>2847</v>
      </c>
      <c r="B2942" s="321">
        <v>39526</v>
      </c>
      <c r="D2942" s="322" t="s">
        <v>3499</v>
      </c>
      <c r="E2942" s="323">
        <v>0.066</v>
      </c>
    </row>
    <row r="2943" spans="1:5" ht="14.25">
      <c r="A2943" s="321">
        <v>66</v>
      </c>
      <c r="B2943" s="321">
        <v>25968</v>
      </c>
      <c r="D2943" s="322" t="s">
        <v>3500</v>
      </c>
      <c r="E2943" s="323">
        <v>4.6</v>
      </c>
    </row>
    <row r="2944" spans="1:5" ht="14.25">
      <c r="A2944" s="321">
        <v>35</v>
      </c>
      <c r="B2944" s="321">
        <v>25915</v>
      </c>
      <c r="D2944" s="322" t="s">
        <v>3501</v>
      </c>
      <c r="E2944" s="323">
        <v>3.75</v>
      </c>
    </row>
    <row r="2945" spans="1:5" ht="14.25">
      <c r="A2945" s="321">
        <v>23</v>
      </c>
      <c r="B2945" s="321">
        <v>25900</v>
      </c>
      <c r="D2945" s="322" t="s">
        <v>3502</v>
      </c>
      <c r="E2945" s="323">
        <v>3.74</v>
      </c>
    </row>
    <row r="2946" spans="1:5" ht="14.25">
      <c r="A2946" s="321">
        <v>26</v>
      </c>
      <c r="B2946" s="321">
        <v>25904</v>
      </c>
      <c r="D2946" s="322" t="s">
        <v>3503</v>
      </c>
      <c r="E2946" s="323">
        <v>3.45</v>
      </c>
    </row>
    <row r="2947" spans="1:5" ht="14.25">
      <c r="A2947" s="321">
        <v>24</v>
      </c>
      <c r="B2947" s="321">
        <v>25901</v>
      </c>
      <c r="D2947" s="322" t="s">
        <v>3504</v>
      </c>
      <c r="E2947" s="323">
        <v>3.09</v>
      </c>
    </row>
    <row r="2948" spans="1:5" ht="14.25">
      <c r="A2948" s="321">
        <v>64</v>
      </c>
      <c r="B2948" s="321">
        <v>25965</v>
      </c>
      <c r="D2948" s="322" t="s">
        <v>3505</v>
      </c>
      <c r="E2948" s="323">
        <v>2.68</v>
      </c>
    </row>
    <row r="2949" spans="1:5" ht="14.25">
      <c r="A2949" s="321">
        <v>55</v>
      </c>
      <c r="B2949" s="321">
        <v>25953</v>
      </c>
      <c r="D2949" s="322" t="s">
        <v>3506</v>
      </c>
      <c r="E2949" s="323">
        <v>2</v>
      </c>
    </row>
    <row r="2950" spans="1:5" ht="14.25">
      <c r="A2950" s="321">
        <v>46</v>
      </c>
      <c r="B2950" s="321">
        <v>25934</v>
      </c>
      <c r="D2950" s="322" t="s">
        <v>3507</v>
      </c>
      <c r="E2950" s="323">
        <v>1.4</v>
      </c>
    </row>
    <row r="2951" spans="1:5" ht="14.25">
      <c r="A2951" s="321">
        <v>68</v>
      </c>
      <c r="B2951" s="321">
        <v>25972</v>
      </c>
      <c r="D2951" s="322" t="s">
        <v>3508</v>
      </c>
      <c r="E2951" s="323">
        <v>1.38</v>
      </c>
    </row>
    <row r="2952" spans="1:5" ht="14.25">
      <c r="A2952" s="321">
        <v>31</v>
      </c>
      <c r="B2952" s="321">
        <v>25910</v>
      </c>
      <c r="D2952" s="322" t="s">
        <v>3509</v>
      </c>
      <c r="E2952" s="323">
        <v>1.35</v>
      </c>
    </row>
    <row r="2953" spans="1:5" ht="14.25">
      <c r="A2953" s="321">
        <v>61</v>
      </c>
      <c r="B2953" s="321">
        <v>25962</v>
      </c>
      <c r="D2953" s="322" t="s">
        <v>3510</v>
      </c>
      <c r="E2953" s="323">
        <v>1.34</v>
      </c>
    </row>
    <row r="2954" spans="1:5" ht="14.25">
      <c r="A2954" s="321">
        <v>29</v>
      </c>
      <c r="B2954" s="321">
        <v>25908</v>
      </c>
      <c r="D2954" s="322" t="s">
        <v>3511</v>
      </c>
      <c r="E2954" s="323">
        <v>1.3</v>
      </c>
    </row>
    <row r="2955" spans="1:5" ht="14.25">
      <c r="A2955" s="321">
        <v>67</v>
      </c>
      <c r="B2955" s="321">
        <v>25969</v>
      </c>
      <c r="D2955" s="322" t="s">
        <v>3512</v>
      </c>
      <c r="E2955" s="323">
        <v>1.27</v>
      </c>
    </row>
    <row r="2956" spans="1:5" ht="14.25">
      <c r="A2956" s="321">
        <v>36</v>
      </c>
      <c r="B2956" s="321">
        <v>25916</v>
      </c>
      <c r="D2956" s="322" t="s">
        <v>3513</v>
      </c>
      <c r="E2956" s="323">
        <v>1.2</v>
      </c>
    </row>
    <row r="2957" spans="1:5" ht="14.25">
      <c r="A2957" s="321">
        <v>37</v>
      </c>
      <c r="B2957" s="321">
        <v>25917</v>
      </c>
      <c r="D2957" s="322" t="s">
        <v>3514</v>
      </c>
      <c r="E2957" s="323">
        <v>1.2</v>
      </c>
    </row>
    <row r="2958" spans="1:5" ht="14.25">
      <c r="A2958" s="321">
        <v>40</v>
      </c>
      <c r="B2958" s="321">
        <v>25924</v>
      </c>
      <c r="D2958" s="322" t="s">
        <v>3515</v>
      </c>
      <c r="E2958" s="323">
        <v>1.2</v>
      </c>
    </row>
    <row r="2959" spans="1:5" ht="14.25">
      <c r="A2959" s="321">
        <v>58</v>
      </c>
      <c r="B2959" s="321">
        <v>25956</v>
      </c>
      <c r="D2959" s="322" t="s">
        <v>3516</v>
      </c>
      <c r="E2959" s="323">
        <v>1.14</v>
      </c>
    </row>
    <row r="2960" spans="1:5" ht="14.25">
      <c r="A2960" s="321">
        <v>45</v>
      </c>
      <c r="B2960" s="321">
        <v>25933</v>
      </c>
      <c r="D2960" s="322" t="s">
        <v>3517</v>
      </c>
      <c r="E2960" s="323">
        <v>1.1</v>
      </c>
    </row>
    <row r="2961" spans="1:5" ht="14.25">
      <c r="A2961" s="321">
        <v>60</v>
      </c>
      <c r="B2961" s="321">
        <v>25958</v>
      </c>
      <c r="D2961" s="322" t="s">
        <v>3518</v>
      </c>
      <c r="E2961" s="323">
        <v>1</v>
      </c>
    </row>
    <row r="2962" spans="1:5" ht="14.25">
      <c r="A2962" s="321">
        <v>62</v>
      </c>
      <c r="B2962" s="321">
        <v>25963</v>
      </c>
      <c r="D2962" s="322" t="s">
        <v>3519</v>
      </c>
      <c r="E2962" s="323">
        <v>1</v>
      </c>
    </row>
    <row r="2963" spans="1:5" ht="14.25">
      <c r="A2963" s="321">
        <v>42</v>
      </c>
      <c r="B2963" s="321">
        <v>25928</v>
      </c>
      <c r="D2963" s="322" t="s">
        <v>3520</v>
      </c>
      <c r="E2963" s="323">
        <v>0.99</v>
      </c>
    </row>
    <row r="2964" spans="1:5" ht="14.25">
      <c r="A2964" s="321">
        <v>39</v>
      </c>
      <c r="B2964" s="321">
        <v>25923</v>
      </c>
      <c r="D2964" s="322" t="s">
        <v>3521</v>
      </c>
      <c r="E2964" s="323">
        <v>0.97</v>
      </c>
    </row>
    <row r="2965" spans="1:5" ht="14.25">
      <c r="A2965" s="321">
        <v>38</v>
      </c>
      <c r="B2965" s="321">
        <v>25919</v>
      </c>
      <c r="D2965" s="322" t="s">
        <v>3522</v>
      </c>
      <c r="E2965" s="323">
        <v>0.91</v>
      </c>
    </row>
    <row r="2966" spans="1:5" ht="14.25">
      <c r="A2966" s="321">
        <v>27</v>
      </c>
      <c r="B2966" s="321">
        <v>25905</v>
      </c>
      <c r="D2966" s="322" t="s">
        <v>3523</v>
      </c>
      <c r="E2966" s="323">
        <v>0.86</v>
      </c>
    </row>
    <row r="2967" spans="1:5" ht="14.25">
      <c r="A2967" s="321">
        <v>32</v>
      </c>
      <c r="B2967" s="321">
        <v>25912</v>
      </c>
      <c r="D2967" s="322" t="s">
        <v>3524</v>
      </c>
      <c r="E2967" s="323">
        <v>0.81</v>
      </c>
    </row>
    <row r="2968" spans="1:5" ht="14.25">
      <c r="A2968" s="321">
        <v>28</v>
      </c>
      <c r="B2968" s="321">
        <v>25907</v>
      </c>
      <c r="D2968" s="322" t="s">
        <v>3525</v>
      </c>
      <c r="E2968" s="323">
        <v>0.79</v>
      </c>
    </row>
    <row r="2969" spans="1:5" ht="14.25">
      <c r="A2969" s="321">
        <v>56</v>
      </c>
      <c r="B2969" s="321">
        <v>25954</v>
      </c>
      <c r="D2969" s="322" t="s">
        <v>3526</v>
      </c>
      <c r="E2969" s="323">
        <v>0.79</v>
      </c>
    </row>
    <row r="2970" spans="1:5" ht="14.25">
      <c r="A2970" s="321">
        <v>25</v>
      </c>
      <c r="B2970" s="321">
        <v>25903</v>
      </c>
      <c r="D2970" s="322" t="s">
        <v>3527</v>
      </c>
      <c r="E2970" s="323">
        <v>0.76</v>
      </c>
    </row>
    <row r="2971" spans="1:5" ht="14.25">
      <c r="A2971" s="321">
        <v>47</v>
      </c>
      <c r="B2971" s="321">
        <v>25935</v>
      </c>
      <c r="D2971" s="322" t="s">
        <v>3528</v>
      </c>
      <c r="E2971" s="323">
        <v>0.76</v>
      </c>
    </row>
    <row r="2972" spans="1:5" ht="14.25">
      <c r="A2972" s="321">
        <v>54</v>
      </c>
      <c r="B2972" s="321">
        <v>25950</v>
      </c>
      <c r="D2972" s="322" t="s">
        <v>3529</v>
      </c>
      <c r="E2972" s="323">
        <v>0.75</v>
      </c>
    </row>
    <row r="2973" spans="1:5" ht="14.25">
      <c r="A2973" s="321">
        <v>34</v>
      </c>
      <c r="B2973" s="321">
        <v>25914</v>
      </c>
      <c r="D2973" s="322" t="s">
        <v>3530</v>
      </c>
      <c r="E2973" s="323">
        <v>0.74</v>
      </c>
    </row>
    <row r="2974" spans="1:5" ht="14.25">
      <c r="A2974" s="321">
        <v>63</v>
      </c>
      <c r="B2974" s="321">
        <v>25964</v>
      </c>
      <c r="D2974" s="322" t="s">
        <v>3531</v>
      </c>
      <c r="E2974" s="323">
        <v>0.72</v>
      </c>
    </row>
    <row r="2975" spans="1:5" ht="14.25">
      <c r="A2975" s="321">
        <v>57</v>
      </c>
      <c r="B2975" s="321">
        <v>25955</v>
      </c>
      <c r="D2975" s="322" t="s">
        <v>3532</v>
      </c>
      <c r="E2975" s="323">
        <v>0.7</v>
      </c>
    </row>
    <row r="2976" spans="1:5" ht="14.25">
      <c r="A2976" s="321">
        <v>50</v>
      </c>
      <c r="B2976" s="321">
        <v>25945</v>
      </c>
      <c r="D2976" s="322" t="s">
        <v>3533</v>
      </c>
      <c r="E2976" s="323">
        <v>0.67</v>
      </c>
    </row>
    <row r="2977" spans="1:5" ht="14.25">
      <c r="A2977" s="321">
        <v>48</v>
      </c>
      <c r="B2977" s="321">
        <v>25936</v>
      </c>
      <c r="D2977" s="322" t="s">
        <v>3534</v>
      </c>
      <c r="E2977" s="323">
        <v>0.65</v>
      </c>
    </row>
    <row r="2978" spans="1:5" ht="14.25">
      <c r="A2978" s="321">
        <v>65</v>
      </c>
      <c r="B2978" s="321">
        <v>25967</v>
      </c>
      <c r="D2978" s="322" t="s">
        <v>3535</v>
      </c>
      <c r="E2978" s="323">
        <v>0.65</v>
      </c>
    </row>
    <row r="2979" spans="1:5" ht="14.25">
      <c r="A2979" s="321">
        <v>41</v>
      </c>
      <c r="B2979" s="321">
        <v>25925</v>
      </c>
      <c r="D2979" s="322" t="s">
        <v>3536</v>
      </c>
      <c r="E2979" s="323">
        <v>0.63</v>
      </c>
    </row>
    <row r="2980" spans="1:5" ht="14.25">
      <c r="A2980" s="321">
        <v>53</v>
      </c>
      <c r="B2980" s="321">
        <v>25949</v>
      </c>
      <c r="D2980" s="322" t="s">
        <v>3537</v>
      </c>
      <c r="E2980" s="323">
        <v>0.63</v>
      </c>
    </row>
    <row r="2981" spans="1:5" ht="14.25">
      <c r="A2981" s="321">
        <v>33</v>
      </c>
      <c r="B2981" s="321">
        <v>25913</v>
      </c>
      <c r="D2981" s="322" t="s">
        <v>3538</v>
      </c>
      <c r="E2981" s="323">
        <v>0.61</v>
      </c>
    </row>
    <row r="2982" spans="1:5" ht="14.25">
      <c r="A2982" s="321">
        <v>43</v>
      </c>
      <c r="B2982" s="321">
        <v>25930</v>
      </c>
      <c r="D2982" s="322" t="s">
        <v>3539</v>
      </c>
      <c r="E2982" s="323">
        <v>0.6</v>
      </c>
    </row>
    <row r="2983" spans="1:5" ht="14.25">
      <c r="A2983" s="321">
        <v>44</v>
      </c>
      <c r="B2983" s="321">
        <v>25932</v>
      </c>
      <c r="D2983" s="322" t="s">
        <v>3540</v>
      </c>
      <c r="E2983" s="323">
        <v>0.6</v>
      </c>
    </row>
    <row r="2984" spans="1:5" ht="14.25">
      <c r="A2984" s="321">
        <v>51</v>
      </c>
      <c r="B2984" s="321">
        <v>25947</v>
      </c>
      <c r="D2984" s="322" t="s">
        <v>3541</v>
      </c>
      <c r="E2984" s="323">
        <v>0.6</v>
      </c>
    </row>
    <row r="2985" spans="1:5" ht="14.25">
      <c r="A2985" s="321">
        <v>49</v>
      </c>
      <c r="B2985" s="321">
        <v>25942</v>
      </c>
      <c r="D2985" s="322" t="s">
        <v>3542</v>
      </c>
      <c r="E2985" s="323">
        <v>0.58</v>
      </c>
    </row>
    <row r="2986" spans="1:5" ht="14.25">
      <c r="A2986" s="321">
        <v>59</v>
      </c>
      <c r="B2986" s="321">
        <v>25957</v>
      </c>
      <c r="D2986" s="322" t="s">
        <v>3543</v>
      </c>
      <c r="E2986" s="323">
        <v>0.42</v>
      </c>
    </row>
    <row r="2987" spans="1:5" ht="14.25">
      <c r="A2987" s="321">
        <v>52</v>
      </c>
      <c r="B2987" s="321">
        <v>25948</v>
      </c>
      <c r="D2987" s="322" t="s">
        <v>3544</v>
      </c>
      <c r="E2987" s="323">
        <v>0.34</v>
      </c>
    </row>
    <row r="2988" spans="1:5" ht="14.25">
      <c r="A2988" s="321">
        <v>30</v>
      </c>
      <c r="B2988" s="321">
        <v>25909</v>
      </c>
      <c r="D2988" s="322" t="s">
        <v>3545</v>
      </c>
      <c r="E2988" s="323">
        <v>0.2</v>
      </c>
    </row>
    <row r="2989" spans="1:5" ht="14.25">
      <c r="A2989" s="321">
        <v>1927</v>
      </c>
      <c r="B2989" s="321">
        <v>25223</v>
      </c>
      <c r="D2989" s="322" t="s">
        <v>3546</v>
      </c>
      <c r="E2989" s="323">
        <v>21.3</v>
      </c>
    </row>
    <row r="2990" spans="1:5" ht="14.25">
      <c r="A2990" s="321">
        <v>1929</v>
      </c>
      <c r="B2990" s="321">
        <v>25598</v>
      </c>
      <c r="D2990" s="322" t="s">
        <v>3547</v>
      </c>
      <c r="E2990" s="323">
        <v>20.6</v>
      </c>
    </row>
    <row r="2991" spans="1:5" ht="14.25">
      <c r="A2991" s="321">
        <v>1924</v>
      </c>
      <c r="B2991" s="321">
        <v>20591</v>
      </c>
      <c r="D2991" s="322" t="s">
        <v>3548</v>
      </c>
      <c r="E2991" s="323">
        <v>20.4</v>
      </c>
    </row>
    <row r="2992" spans="1:5" ht="14.25">
      <c r="A2992" s="321">
        <v>1928</v>
      </c>
      <c r="B2992" s="321">
        <v>25224</v>
      </c>
      <c r="D2992" s="322" t="s">
        <v>3549</v>
      </c>
      <c r="E2992" s="323">
        <v>19.3</v>
      </c>
    </row>
    <row r="2993" spans="1:5" ht="14.25">
      <c r="A2993" s="321">
        <v>1926</v>
      </c>
      <c r="B2993" s="321">
        <v>20912</v>
      </c>
      <c r="D2993" s="322" t="s">
        <v>3550</v>
      </c>
      <c r="E2993" s="323">
        <v>16.4</v>
      </c>
    </row>
    <row r="2994" spans="1:5" ht="14.25">
      <c r="A2994" s="321">
        <v>1925</v>
      </c>
      <c r="B2994" s="321">
        <v>20904</v>
      </c>
      <c r="D2994" s="322" t="s">
        <v>3551</v>
      </c>
      <c r="E2994" s="323">
        <v>14.7</v>
      </c>
    </row>
    <row r="2995" spans="1:5" ht="14.25">
      <c r="A2995" s="321">
        <v>2539</v>
      </c>
      <c r="B2995" s="321">
        <v>31087</v>
      </c>
      <c r="D2995" s="322" t="s">
        <v>3552</v>
      </c>
      <c r="E2995" s="323" t="s">
        <v>1821</v>
      </c>
    </row>
    <row r="2996" spans="1:5" ht="14.25">
      <c r="A2996" s="321">
        <v>2540</v>
      </c>
      <c r="B2996" s="321">
        <v>31089</v>
      </c>
      <c r="D2996" s="322" t="s">
        <v>3553</v>
      </c>
      <c r="E2996" s="323" t="s">
        <v>637</v>
      </c>
    </row>
    <row r="2997" spans="1:5" ht="14.25">
      <c r="A2997" s="321">
        <v>2526</v>
      </c>
      <c r="B2997" s="321">
        <v>11506</v>
      </c>
      <c r="D2997" s="322" t="s">
        <v>3554</v>
      </c>
      <c r="E2997" s="323">
        <v>6.35</v>
      </c>
    </row>
    <row r="2998" spans="1:5" ht="14.25">
      <c r="A2998" s="321">
        <v>2535</v>
      </c>
      <c r="B2998" s="321">
        <v>31064</v>
      </c>
      <c r="D2998" s="322" t="s">
        <v>3555</v>
      </c>
      <c r="E2998" s="323">
        <v>1.25</v>
      </c>
    </row>
    <row r="2999" spans="1:5" ht="14.25">
      <c r="A2999" s="321">
        <v>2537</v>
      </c>
      <c r="B2999" s="321">
        <v>31076</v>
      </c>
      <c r="D2999" s="322" t="s">
        <v>3556</v>
      </c>
      <c r="E2999" s="323">
        <v>0.81</v>
      </c>
    </row>
    <row r="3000" spans="1:5" ht="14.25">
      <c r="A3000" s="321">
        <v>2527</v>
      </c>
      <c r="B3000" s="321">
        <v>11509</v>
      </c>
      <c r="D3000" s="322" t="s">
        <v>3557</v>
      </c>
      <c r="E3000" s="323">
        <v>0.63</v>
      </c>
    </row>
    <row r="3001" spans="1:5" ht="14.25">
      <c r="A3001" s="321">
        <v>2529</v>
      </c>
      <c r="B3001" s="321">
        <v>31008</v>
      </c>
      <c r="D3001" s="322" t="s">
        <v>3558</v>
      </c>
      <c r="E3001" s="323">
        <v>0.56</v>
      </c>
    </row>
    <row r="3002" spans="1:5" ht="14.25">
      <c r="A3002" s="321">
        <v>2528</v>
      </c>
      <c r="B3002" s="321">
        <v>11510</v>
      </c>
      <c r="D3002" s="322" t="s">
        <v>3559</v>
      </c>
      <c r="E3002" s="323">
        <v>0.5</v>
      </c>
    </row>
    <row r="3003" spans="1:5" ht="14.25">
      <c r="A3003" s="321">
        <v>2531</v>
      </c>
      <c r="B3003" s="321">
        <v>31017</v>
      </c>
      <c r="D3003" s="322" t="s">
        <v>3560</v>
      </c>
      <c r="E3003" s="323">
        <v>0.12</v>
      </c>
    </row>
    <row r="3004" spans="1:5" ht="14.25">
      <c r="A3004" s="321">
        <v>2533</v>
      </c>
      <c r="B3004" s="321">
        <v>31044</v>
      </c>
      <c r="D3004" s="322" t="s">
        <v>3561</v>
      </c>
      <c r="E3004" s="323">
        <v>0.1</v>
      </c>
    </row>
    <row r="3005" spans="1:5" ht="14.25">
      <c r="A3005" s="321">
        <v>2532</v>
      </c>
      <c r="B3005" s="321">
        <v>31034</v>
      </c>
      <c r="D3005" s="322" t="s">
        <v>3562</v>
      </c>
      <c r="E3005" s="323">
        <v>0.04</v>
      </c>
    </row>
    <row r="3006" spans="1:5" ht="14.25">
      <c r="A3006" s="321">
        <v>2530</v>
      </c>
      <c r="B3006" s="321">
        <v>31016</v>
      </c>
      <c r="D3006" s="322" t="s">
        <v>3563</v>
      </c>
      <c r="E3006" s="323">
        <v>0</v>
      </c>
    </row>
    <row r="3007" spans="1:5" ht="14.25">
      <c r="A3007" s="321">
        <v>2534</v>
      </c>
      <c r="B3007" s="321">
        <v>31046</v>
      </c>
      <c r="D3007" s="322" t="s">
        <v>3564</v>
      </c>
      <c r="E3007" s="323">
        <v>0</v>
      </c>
    </row>
    <row r="3008" spans="1:5" ht="14.25">
      <c r="A3008" s="321">
        <v>2536</v>
      </c>
      <c r="B3008" s="321">
        <v>31067</v>
      </c>
      <c r="D3008" s="322" t="s">
        <v>3565</v>
      </c>
      <c r="E3008" s="323">
        <v>0</v>
      </c>
    </row>
    <row r="3009" spans="1:5" ht="14.25">
      <c r="A3009" s="321">
        <v>2538</v>
      </c>
      <c r="B3009" s="321">
        <v>31077</v>
      </c>
      <c r="D3009" s="322" t="s">
        <v>3566</v>
      </c>
      <c r="E3009" s="323">
        <v>0</v>
      </c>
    </row>
    <row r="3010" spans="1:5" ht="14.25">
      <c r="A3010" s="321">
        <v>1153</v>
      </c>
      <c r="B3010" s="321">
        <v>6141</v>
      </c>
      <c r="D3010" s="322" t="s">
        <v>3567</v>
      </c>
      <c r="E3010" s="323">
        <v>39.2</v>
      </c>
    </row>
    <row r="3011" spans="1:5" ht="14.25">
      <c r="A3011" s="321">
        <v>1183</v>
      </c>
      <c r="B3011" s="321">
        <v>6581</v>
      </c>
      <c r="D3011" s="322" t="s">
        <v>3568</v>
      </c>
      <c r="E3011" s="323">
        <v>37.4</v>
      </c>
    </row>
    <row r="3012" spans="1:5" ht="14.25">
      <c r="A3012" s="321">
        <v>1151</v>
      </c>
      <c r="B3012" s="321">
        <v>6123</v>
      </c>
      <c r="D3012" s="322" t="s">
        <v>3569</v>
      </c>
      <c r="E3012" s="323">
        <v>37.3</v>
      </c>
    </row>
    <row r="3013" spans="1:5" ht="14.25">
      <c r="A3013" s="321">
        <v>1190</v>
      </c>
      <c r="B3013" s="321">
        <v>28103</v>
      </c>
      <c r="D3013" s="322" t="s">
        <v>3570</v>
      </c>
      <c r="E3013" s="323">
        <v>36.9</v>
      </c>
    </row>
    <row r="3014" spans="1:5" ht="14.25">
      <c r="A3014" s="321">
        <v>1171</v>
      </c>
      <c r="B3014" s="321">
        <v>6271</v>
      </c>
      <c r="D3014" s="322" t="s">
        <v>3571</v>
      </c>
      <c r="E3014" s="323">
        <v>36.8</v>
      </c>
    </row>
    <row r="3015" spans="1:5" ht="14.25">
      <c r="A3015" s="321">
        <v>1181</v>
      </c>
      <c r="B3015" s="321">
        <v>6563</v>
      </c>
      <c r="D3015" s="322" t="s">
        <v>3572</v>
      </c>
      <c r="E3015" s="323">
        <v>36.4</v>
      </c>
    </row>
    <row r="3016" spans="1:5" ht="14.25">
      <c r="A3016" s="321">
        <v>1198</v>
      </c>
      <c r="B3016" s="321">
        <v>28461</v>
      </c>
      <c r="D3016" s="322" t="s">
        <v>3573</v>
      </c>
      <c r="E3016" s="323">
        <v>36</v>
      </c>
    </row>
    <row r="3017" spans="1:5" ht="14.25">
      <c r="A3017" s="321">
        <v>1220</v>
      </c>
      <c r="B3017" s="321">
        <v>21519</v>
      </c>
      <c r="D3017" s="322" t="s">
        <v>3574</v>
      </c>
      <c r="E3017" s="323">
        <v>35.2</v>
      </c>
    </row>
    <row r="3018" spans="1:5" ht="14.25">
      <c r="A3018" s="321">
        <v>1185</v>
      </c>
      <c r="B3018" s="321">
        <v>6591</v>
      </c>
      <c r="D3018" s="322" t="s">
        <v>3575</v>
      </c>
      <c r="E3018" s="323">
        <v>34.9</v>
      </c>
    </row>
    <row r="3019" spans="1:5" ht="14.25">
      <c r="A3019" s="321">
        <v>1191</v>
      </c>
      <c r="B3019" s="321">
        <v>28105</v>
      </c>
      <c r="D3019" s="322" t="s">
        <v>3576</v>
      </c>
      <c r="E3019" s="323">
        <v>34.1</v>
      </c>
    </row>
    <row r="3020" spans="1:5" ht="14.25">
      <c r="A3020" s="321">
        <v>1164</v>
      </c>
      <c r="B3020" s="321">
        <v>6230</v>
      </c>
      <c r="D3020" s="322" t="s">
        <v>3577</v>
      </c>
      <c r="E3020" s="323">
        <v>34</v>
      </c>
    </row>
    <row r="3021" spans="1:5" ht="14.25">
      <c r="A3021" s="321">
        <v>1215</v>
      </c>
      <c r="B3021" s="321">
        <v>21508</v>
      </c>
      <c r="D3021" s="322" t="s">
        <v>3578</v>
      </c>
      <c r="E3021" s="323">
        <v>33.6</v>
      </c>
    </row>
    <row r="3022" spans="1:5" ht="14.25">
      <c r="A3022" s="321">
        <v>1165</v>
      </c>
      <c r="B3022" s="321">
        <v>6241</v>
      </c>
      <c r="D3022" s="322" t="s">
        <v>3579</v>
      </c>
      <c r="E3022" s="323">
        <v>33</v>
      </c>
    </row>
    <row r="3023" spans="1:5" ht="14.25">
      <c r="A3023" s="321">
        <v>1240</v>
      </c>
      <c r="B3023" s="321">
        <v>34004</v>
      </c>
      <c r="D3023" s="322" t="s">
        <v>3580</v>
      </c>
      <c r="E3023" s="323">
        <v>33</v>
      </c>
    </row>
    <row r="3024" spans="1:5" ht="14.25">
      <c r="A3024" s="321">
        <v>1229</v>
      </c>
      <c r="B3024" s="321">
        <v>36402</v>
      </c>
      <c r="D3024" s="322" t="s">
        <v>3581</v>
      </c>
      <c r="E3024" s="323">
        <v>32.4</v>
      </c>
    </row>
    <row r="3025" spans="1:5" ht="14.25">
      <c r="A3025" s="321">
        <v>1274</v>
      </c>
      <c r="B3025" s="321">
        <v>40701</v>
      </c>
      <c r="D3025" s="322" t="s">
        <v>3582</v>
      </c>
      <c r="E3025" s="323">
        <v>32.4</v>
      </c>
    </row>
    <row r="3026" spans="1:5" ht="14.25">
      <c r="A3026" s="321">
        <v>1147</v>
      </c>
      <c r="B3026" s="321">
        <v>6101</v>
      </c>
      <c r="D3026" s="322" t="s">
        <v>3583</v>
      </c>
      <c r="E3026" s="323">
        <v>32.1</v>
      </c>
    </row>
    <row r="3027" spans="1:5" ht="14.25">
      <c r="A3027" s="321">
        <v>1207</v>
      </c>
      <c r="B3027" s="321">
        <v>36041</v>
      </c>
      <c r="D3027" s="322" t="s">
        <v>3584</v>
      </c>
      <c r="E3027" s="323">
        <v>31.1</v>
      </c>
    </row>
    <row r="3028" spans="1:5" ht="14.25">
      <c r="A3028" s="321">
        <v>1154</v>
      </c>
      <c r="B3028" s="321">
        <v>6151</v>
      </c>
      <c r="D3028" s="322" t="s">
        <v>3585</v>
      </c>
      <c r="E3028" s="323">
        <v>31</v>
      </c>
    </row>
    <row r="3029" spans="1:5" ht="14.25">
      <c r="A3029" s="321">
        <v>1175</v>
      </c>
      <c r="B3029" s="321">
        <v>6520</v>
      </c>
      <c r="D3029" s="322" t="s">
        <v>3586</v>
      </c>
      <c r="E3029" s="323">
        <v>31</v>
      </c>
    </row>
    <row r="3030" spans="1:5" ht="14.25">
      <c r="A3030" s="321">
        <v>1195</v>
      </c>
      <c r="B3030" s="321">
        <v>28301</v>
      </c>
      <c r="D3030" s="322" t="s">
        <v>3587</v>
      </c>
      <c r="E3030" s="323">
        <v>30.5</v>
      </c>
    </row>
    <row r="3031" spans="1:5" ht="14.25">
      <c r="A3031" s="321">
        <v>1213</v>
      </c>
      <c r="B3031" s="321">
        <v>21506</v>
      </c>
      <c r="D3031" s="322" t="s">
        <v>3588</v>
      </c>
      <c r="E3031" s="323">
        <v>30.5</v>
      </c>
    </row>
    <row r="3032" spans="1:5" ht="14.25">
      <c r="A3032" s="321">
        <v>1238</v>
      </c>
      <c r="B3032" s="321">
        <v>34000</v>
      </c>
      <c r="D3032" s="322" t="s">
        <v>3589</v>
      </c>
      <c r="E3032" s="323">
        <v>30.4</v>
      </c>
    </row>
    <row r="3033" spans="1:5" ht="14.25">
      <c r="A3033" s="321">
        <v>1225</v>
      </c>
      <c r="B3033" s="321">
        <v>14000</v>
      </c>
      <c r="D3033" s="322" t="s">
        <v>3590</v>
      </c>
      <c r="E3033" s="323">
        <v>30.2</v>
      </c>
    </row>
    <row r="3034" spans="1:5" ht="14.25">
      <c r="A3034" s="321">
        <v>1227</v>
      </c>
      <c r="B3034" s="321">
        <v>14007</v>
      </c>
      <c r="D3034" s="322" t="s">
        <v>3591</v>
      </c>
      <c r="E3034" s="323">
        <v>30.2</v>
      </c>
    </row>
    <row r="3035" spans="1:5" ht="14.25">
      <c r="A3035" s="321">
        <v>1202</v>
      </c>
      <c r="B3035" s="321">
        <v>36018</v>
      </c>
      <c r="D3035" s="322" t="s">
        <v>3592</v>
      </c>
      <c r="E3035" s="323">
        <v>30.1</v>
      </c>
    </row>
    <row r="3036" spans="1:5" ht="14.25">
      <c r="A3036" s="321">
        <v>1188</v>
      </c>
      <c r="B3036" s="321">
        <v>28010</v>
      </c>
      <c r="D3036" s="322" t="s">
        <v>3593</v>
      </c>
      <c r="E3036" s="323">
        <v>30</v>
      </c>
    </row>
    <row r="3037" spans="1:5" ht="14.25">
      <c r="A3037" s="321">
        <v>1156</v>
      </c>
      <c r="B3037" s="321">
        <v>6162</v>
      </c>
      <c r="D3037" s="322" t="s">
        <v>3594</v>
      </c>
      <c r="E3037" s="323">
        <v>29.8</v>
      </c>
    </row>
    <row r="3038" spans="1:5" ht="14.25">
      <c r="A3038" s="321">
        <v>1205</v>
      </c>
      <c r="B3038" s="321">
        <v>36032</v>
      </c>
      <c r="D3038" s="322" t="s">
        <v>3595</v>
      </c>
      <c r="E3038" s="323">
        <v>29.8</v>
      </c>
    </row>
    <row r="3039" spans="1:5" ht="14.25">
      <c r="A3039" s="321">
        <v>1236</v>
      </c>
      <c r="B3039" s="321">
        <v>6910</v>
      </c>
      <c r="D3039" s="322" t="s">
        <v>3596</v>
      </c>
      <c r="E3039" s="323">
        <v>29.7</v>
      </c>
    </row>
    <row r="3040" spans="1:5" ht="14.25">
      <c r="A3040" s="321">
        <v>1189</v>
      </c>
      <c r="B3040" s="321">
        <v>28101</v>
      </c>
      <c r="D3040" s="322" t="s">
        <v>3597</v>
      </c>
      <c r="E3040" s="323">
        <v>29.6</v>
      </c>
    </row>
    <row r="3041" spans="1:5" ht="14.25">
      <c r="A3041" s="321">
        <v>1228</v>
      </c>
      <c r="B3041" s="321">
        <v>14008</v>
      </c>
      <c r="D3041" s="322" t="s">
        <v>3598</v>
      </c>
      <c r="E3041" s="323">
        <v>29.6</v>
      </c>
    </row>
    <row r="3042" spans="1:5" ht="14.25">
      <c r="A3042" s="321">
        <v>1176</v>
      </c>
      <c r="B3042" s="321">
        <v>6523</v>
      </c>
      <c r="D3042" s="322" t="s">
        <v>3599</v>
      </c>
      <c r="E3042" s="323">
        <v>29.1</v>
      </c>
    </row>
    <row r="3043" spans="1:5" ht="14.25">
      <c r="A3043" s="321">
        <v>1177</v>
      </c>
      <c r="B3043" s="321">
        <v>6524</v>
      </c>
      <c r="D3043" s="322" t="s">
        <v>3600</v>
      </c>
      <c r="E3043" s="323">
        <v>29.1</v>
      </c>
    </row>
    <row r="3044" spans="1:5" ht="14.25">
      <c r="A3044" s="321">
        <v>1194</v>
      </c>
      <c r="B3044" s="321">
        <v>28205</v>
      </c>
      <c r="D3044" s="322" t="s">
        <v>3601</v>
      </c>
      <c r="E3044" s="323">
        <v>29.1</v>
      </c>
    </row>
    <row r="3045" spans="1:5" ht="14.25">
      <c r="A3045" s="321">
        <v>1208</v>
      </c>
      <c r="B3045" s="321">
        <v>36302</v>
      </c>
      <c r="D3045" s="322" t="s">
        <v>3602</v>
      </c>
      <c r="E3045" s="323">
        <v>29.1</v>
      </c>
    </row>
    <row r="3046" spans="1:5" ht="14.25">
      <c r="A3046" s="321">
        <v>1182</v>
      </c>
      <c r="B3046" s="321">
        <v>6564</v>
      </c>
      <c r="D3046" s="322" t="s">
        <v>3603</v>
      </c>
      <c r="E3046" s="323">
        <v>29</v>
      </c>
    </row>
    <row r="3047" spans="1:5" ht="14.25">
      <c r="A3047" s="321">
        <v>1241</v>
      </c>
      <c r="B3047" s="321">
        <v>36051</v>
      </c>
      <c r="D3047" s="322" t="s">
        <v>3604</v>
      </c>
      <c r="E3047" s="323">
        <v>29</v>
      </c>
    </row>
    <row r="3048" spans="1:5" ht="14.25">
      <c r="A3048" s="321">
        <v>1246</v>
      </c>
      <c r="B3048" s="321">
        <v>36502</v>
      </c>
      <c r="D3048" s="322" t="s">
        <v>3605</v>
      </c>
      <c r="E3048" s="323">
        <v>29</v>
      </c>
    </row>
    <row r="3049" spans="1:5" ht="14.25">
      <c r="A3049" s="321">
        <v>1200</v>
      </c>
      <c r="B3049" s="321">
        <v>36005</v>
      </c>
      <c r="D3049" s="322" t="s">
        <v>3606</v>
      </c>
      <c r="E3049" s="323">
        <v>28.9</v>
      </c>
    </row>
    <row r="3050" spans="1:5" ht="14.25">
      <c r="A3050" s="321">
        <v>1149</v>
      </c>
      <c r="B3050" s="321">
        <v>6105</v>
      </c>
      <c r="D3050" s="322" t="s">
        <v>3607</v>
      </c>
      <c r="E3050" s="323">
        <v>28.8</v>
      </c>
    </row>
    <row r="3051" spans="1:5" ht="14.25">
      <c r="A3051" s="321">
        <v>1155</v>
      </c>
      <c r="B3051" s="321">
        <v>6161</v>
      </c>
      <c r="D3051" s="322" t="s">
        <v>3608</v>
      </c>
      <c r="E3051" s="323">
        <v>28.7</v>
      </c>
    </row>
    <row r="3052" spans="1:5" ht="14.25">
      <c r="A3052" s="321">
        <v>1209</v>
      </c>
      <c r="B3052" s="321">
        <v>36306</v>
      </c>
      <c r="D3052" s="322" t="s">
        <v>3609</v>
      </c>
      <c r="E3052" s="323">
        <v>28.5</v>
      </c>
    </row>
    <row r="3053" spans="1:5" ht="14.25">
      <c r="A3053" s="321">
        <v>1192</v>
      </c>
      <c r="B3053" s="321">
        <v>28202</v>
      </c>
      <c r="D3053" s="322" t="s">
        <v>3610</v>
      </c>
      <c r="E3053" s="323">
        <v>28.3</v>
      </c>
    </row>
    <row r="3054" spans="1:5" ht="14.25">
      <c r="A3054" s="321">
        <v>1226</v>
      </c>
      <c r="B3054" s="321">
        <v>14003</v>
      </c>
      <c r="D3054" s="322" t="s">
        <v>3611</v>
      </c>
      <c r="E3054" s="323">
        <v>28.3</v>
      </c>
    </row>
    <row r="3055" spans="1:5" ht="14.25">
      <c r="A3055" s="321">
        <v>1235</v>
      </c>
      <c r="B3055" s="321">
        <v>6909</v>
      </c>
      <c r="D3055" s="322" t="s">
        <v>3612</v>
      </c>
      <c r="E3055" s="323">
        <v>28.3</v>
      </c>
    </row>
    <row r="3056" spans="1:5" ht="14.25">
      <c r="A3056" s="321">
        <v>1234</v>
      </c>
      <c r="B3056" s="321">
        <v>6908</v>
      </c>
      <c r="D3056" s="322" t="s">
        <v>3613</v>
      </c>
      <c r="E3056" s="323">
        <v>28.2</v>
      </c>
    </row>
    <row r="3057" spans="1:5" ht="14.25">
      <c r="A3057" s="321">
        <v>1142</v>
      </c>
      <c r="B3057" s="321">
        <v>6584</v>
      </c>
      <c r="D3057" s="322" t="s">
        <v>3614</v>
      </c>
      <c r="E3057" s="323">
        <v>28.1</v>
      </c>
    </row>
    <row r="3058" spans="1:5" ht="14.25">
      <c r="A3058" s="321">
        <v>1179</v>
      </c>
      <c r="B3058" s="321">
        <v>6551</v>
      </c>
      <c r="D3058" s="322" t="s">
        <v>3615</v>
      </c>
      <c r="E3058" s="323">
        <v>28.1</v>
      </c>
    </row>
    <row r="3059" spans="1:5" ht="14.25">
      <c r="A3059" s="321">
        <v>1223</v>
      </c>
      <c r="B3059" s="321">
        <v>21523</v>
      </c>
      <c r="D3059" s="322" t="s">
        <v>3616</v>
      </c>
      <c r="E3059" s="323">
        <v>28.1</v>
      </c>
    </row>
    <row r="3060" spans="1:5" ht="14.25">
      <c r="A3060" s="321">
        <v>1172</v>
      </c>
      <c r="B3060" s="321">
        <v>6310</v>
      </c>
      <c r="D3060" s="322" t="s">
        <v>3617</v>
      </c>
      <c r="E3060" s="323">
        <v>28</v>
      </c>
    </row>
    <row r="3061" spans="1:5" ht="14.25">
      <c r="A3061" s="321">
        <v>1174</v>
      </c>
      <c r="B3061" s="321">
        <v>6512</v>
      </c>
      <c r="D3061" s="322" t="s">
        <v>3618</v>
      </c>
      <c r="E3061" s="323">
        <v>28</v>
      </c>
    </row>
    <row r="3062" spans="1:5" ht="14.25">
      <c r="A3062" s="321">
        <v>1231</v>
      </c>
      <c r="B3062" s="321">
        <v>6902</v>
      </c>
      <c r="D3062" s="322" t="s">
        <v>3619</v>
      </c>
      <c r="E3062" s="323">
        <v>28</v>
      </c>
    </row>
    <row r="3063" spans="1:5" ht="14.25">
      <c r="A3063" s="321">
        <v>1232</v>
      </c>
      <c r="B3063" s="321">
        <v>6906</v>
      </c>
      <c r="D3063" s="322" t="s">
        <v>3620</v>
      </c>
      <c r="E3063" s="323">
        <v>27.9</v>
      </c>
    </row>
    <row r="3064" spans="1:5" ht="14.25">
      <c r="A3064" s="321">
        <v>1145</v>
      </c>
      <c r="B3064" s="321">
        <v>36900</v>
      </c>
      <c r="D3064" s="322" t="s">
        <v>3621</v>
      </c>
      <c r="E3064" s="323">
        <v>27.6</v>
      </c>
    </row>
    <row r="3065" spans="1:5" ht="14.25">
      <c r="A3065" s="321">
        <v>1157</v>
      </c>
      <c r="B3065" s="321">
        <v>6200</v>
      </c>
      <c r="D3065" s="322" t="s">
        <v>3622</v>
      </c>
      <c r="E3065" s="323">
        <v>27.6</v>
      </c>
    </row>
    <row r="3066" spans="1:5" ht="14.25">
      <c r="A3066" s="321">
        <v>1180</v>
      </c>
      <c r="B3066" s="321">
        <v>6562</v>
      </c>
      <c r="D3066" s="322" t="s">
        <v>3623</v>
      </c>
      <c r="E3066" s="323">
        <v>27.6</v>
      </c>
    </row>
    <row r="3067" spans="1:5" ht="14.25">
      <c r="A3067" s="321">
        <v>1219</v>
      </c>
      <c r="B3067" s="321">
        <v>21518</v>
      </c>
      <c r="D3067" s="322" t="s">
        <v>3624</v>
      </c>
      <c r="E3067" s="323">
        <v>27.6</v>
      </c>
    </row>
    <row r="3068" spans="1:5" ht="14.25">
      <c r="A3068" s="321">
        <v>1163</v>
      </c>
      <c r="B3068" s="321">
        <v>6214</v>
      </c>
      <c r="D3068" s="322" t="s">
        <v>3625</v>
      </c>
      <c r="E3068" s="323">
        <v>27.3</v>
      </c>
    </row>
    <row r="3069" spans="1:5" ht="14.25">
      <c r="A3069" s="321">
        <v>1144</v>
      </c>
      <c r="B3069" s="321">
        <v>6999</v>
      </c>
      <c r="D3069" s="322" t="s">
        <v>3626</v>
      </c>
      <c r="E3069" s="323">
        <v>27.2</v>
      </c>
    </row>
    <row r="3070" spans="1:5" ht="14.25">
      <c r="A3070" s="321">
        <v>1150</v>
      </c>
      <c r="B3070" s="321">
        <v>6110</v>
      </c>
      <c r="D3070" s="322" t="s">
        <v>3627</v>
      </c>
      <c r="E3070" s="323">
        <v>27.1</v>
      </c>
    </row>
    <row r="3071" spans="1:5" ht="14.25">
      <c r="A3071" s="321">
        <v>1186</v>
      </c>
      <c r="B3071" s="321">
        <v>28007</v>
      </c>
      <c r="D3071" s="322" t="s">
        <v>3628</v>
      </c>
      <c r="E3071" s="323">
        <v>27.1</v>
      </c>
    </row>
    <row r="3072" spans="1:5" ht="14.25">
      <c r="A3072" s="321">
        <v>1237</v>
      </c>
      <c r="B3072" s="321">
        <v>21801</v>
      </c>
      <c r="D3072" s="322" t="s">
        <v>3629</v>
      </c>
      <c r="E3072" s="323">
        <v>27.1</v>
      </c>
    </row>
    <row r="3073" spans="1:5" ht="14.25">
      <c r="A3073" s="321">
        <v>1263</v>
      </c>
      <c r="B3073" s="321">
        <v>40118</v>
      </c>
      <c r="D3073" s="322" t="s">
        <v>3630</v>
      </c>
      <c r="E3073" s="323">
        <v>27</v>
      </c>
    </row>
    <row r="3074" spans="1:5" ht="14.25">
      <c r="A3074" s="321">
        <v>1269</v>
      </c>
      <c r="B3074" s="321">
        <v>40403</v>
      </c>
      <c r="D3074" s="322" t="s">
        <v>3631</v>
      </c>
      <c r="E3074" s="323">
        <v>27</v>
      </c>
    </row>
    <row r="3075" spans="1:5" ht="14.25">
      <c r="A3075" s="321">
        <v>1212</v>
      </c>
      <c r="B3075" s="321">
        <v>21503</v>
      </c>
      <c r="D3075" s="322" t="s">
        <v>3632</v>
      </c>
      <c r="E3075" s="323">
        <v>26.8</v>
      </c>
    </row>
    <row r="3076" spans="1:5" ht="14.25">
      <c r="A3076" s="321">
        <v>1242</v>
      </c>
      <c r="B3076" s="321">
        <v>36102</v>
      </c>
      <c r="D3076" s="322" t="s">
        <v>3633</v>
      </c>
      <c r="E3076" s="323">
        <v>26.8</v>
      </c>
    </row>
    <row r="3077" spans="1:5" ht="14.25">
      <c r="A3077" s="321">
        <v>1160</v>
      </c>
      <c r="B3077" s="321">
        <v>6208</v>
      </c>
      <c r="D3077" s="322" t="s">
        <v>3634</v>
      </c>
      <c r="E3077" s="323">
        <v>26.7</v>
      </c>
    </row>
    <row r="3078" spans="1:5" ht="14.25">
      <c r="A3078" s="321">
        <v>1245</v>
      </c>
      <c r="B3078" s="321">
        <v>36205</v>
      </c>
      <c r="D3078" s="322" t="s">
        <v>3635</v>
      </c>
      <c r="E3078" s="323">
        <v>26.7</v>
      </c>
    </row>
    <row r="3079" spans="1:5" ht="14.25">
      <c r="A3079" s="321">
        <v>1233</v>
      </c>
      <c r="B3079" s="321">
        <v>6907</v>
      </c>
      <c r="D3079" s="322" t="s">
        <v>3636</v>
      </c>
      <c r="E3079" s="323">
        <v>26.6</v>
      </c>
    </row>
    <row r="3080" spans="1:5" ht="14.25">
      <c r="A3080" s="321">
        <v>1254</v>
      </c>
      <c r="B3080" s="321">
        <v>40056</v>
      </c>
      <c r="D3080" s="322" t="s">
        <v>3637</v>
      </c>
      <c r="E3080" s="323">
        <v>26.4</v>
      </c>
    </row>
    <row r="3081" spans="1:5" ht="14.25">
      <c r="A3081" s="321">
        <v>1216</v>
      </c>
      <c r="B3081" s="321">
        <v>21509</v>
      </c>
      <c r="D3081" s="322" t="s">
        <v>3638</v>
      </c>
      <c r="E3081" s="323">
        <v>26.3</v>
      </c>
    </row>
    <row r="3082" spans="1:5" ht="14.25">
      <c r="A3082" s="321">
        <v>1222</v>
      </c>
      <c r="B3082" s="321">
        <v>21522</v>
      </c>
      <c r="D3082" s="322" t="s">
        <v>3639</v>
      </c>
      <c r="E3082" s="323">
        <v>26.3</v>
      </c>
    </row>
    <row r="3083" spans="1:5" ht="14.25">
      <c r="A3083" s="321">
        <v>1224</v>
      </c>
      <c r="B3083" s="321">
        <v>21524</v>
      </c>
      <c r="D3083" s="322" t="s">
        <v>3640</v>
      </c>
      <c r="E3083" s="323">
        <v>26.3</v>
      </c>
    </row>
    <row r="3084" spans="1:5" ht="14.25">
      <c r="A3084" s="321">
        <v>1258</v>
      </c>
      <c r="B3084" s="321">
        <v>40105</v>
      </c>
      <c r="D3084" s="322" t="s">
        <v>3641</v>
      </c>
      <c r="E3084" s="323">
        <v>26.3</v>
      </c>
    </row>
    <row r="3085" spans="1:5" ht="14.25">
      <c r="A3085" s="321">
        <v>1197</v>
      </c>
      <c r="B3085" s="321">
        <v>28451</v>
      </c>
      <c r="D3085" s="322" t="s">
        <v>3642</v>
      </c>
      <c r="E3085" s="323">
        <v>26.2</v>
      </c>
    </row>
    <row r="3086" spans="1:5" ht="14.25">
      <c r="A3086" s="321">
        <v>1249</v>
      </c>
      <c r="B3086" s="321">
        <v>36801</v>
      </c>
      <c r="D3086" s="322" t="s">
        <v>3643</v>
      </c>
      <c r="E3086" s="323">
        <v>26.2</v>
      </c>
    </row>
    <row r="3087" spans="1:5" ht="14.25">
      <c r="A3087" s="321">
        <v>1167</v>
      </c>
      <c r="B3087" s="321">
        <v>6253</v>
      </c>
      <c r="D3087" s="322" t="s">
        <v>3644</v>
      </c>
      <c r="E3087" s="323">
        <v>26.1</v>
      </c>
    </row>
    <row r="3088" spans="1:5" ht="14.25">
      <c r="A3088" s="321">
        <v>1193</v>
      </c>
      <c r="B3088" s="321">
        <v>28203</v>
      </c>
      <c r="D3088" s="322" t="s">
        <v>3645</v>
      </c>
      <c r="E3088" s="323">
        <v>26.1</v>
      </c>
    </row>
    <row r="3089" spans="1:5" ht="14.25">
      <c r="A3089" s="321">
        <v>1204</v>
      </c>
      <c r="B3089" s="321">
        <v>36031</v>
      </c>
      <c r="D3089" s="322" t="s">
        <v>3646</v>
      </c>
      <c r="E3089" s="323">
        <v>26.1</v>
      </c>
    </row>
    <row r="3090" spans="1:5" ht="14.25">
      <c r="A3090" s="321">
        <v>1217</v>
      </c>
      <c r="B3090" s="321">
        <v>21512</v>
      </c>
      <c r="D3090" s="322" t="s">
        <v>3647</v>
      </c>
      <c r="E3090" s="323">
        <v>26.1</v>
      </c>
    </row>
    <row r="3091" spans="1:5" ht="14.25">
      <c r="A3091" s="321">
        <v>1218</v>
      </c>
      <c r="B3091" s="321">
        <v>21513</v>
      </c>
      <c r="D3091" s="322" t="s">
        <v>3648</v>
      </c>
      <c r="E3091" s="323">
        <v>26.1</v>
      </c>
    </row>
    <row r="3092" spans="1:5" ht="14.25">
      <c r="A3092" s="321">
        <v>1221</v>
      </c>
      <c r="B3092" s="321">
        <v>21520</v>
      </c>
      <c r="D3092" s="322" t="s">
        <v>3649</v>
      </c>
      <c r="E3092" s="323">
        <v>26.1</v>
      </c>
    </row>
    <row r="3093" spans="1:5" ht="14.25">
      <c r="A3093" s="321">
        <v>1268</v>
      </c>
      <c r="B3093" s="321">
        <v>40401</v>
      </c>
      <c r="D3093" s="322" t="s">
        <v>3650</v>
      </c>
      <c r="E3093" s="323">
        <v>26.1</v>
      </c>
    </row>
    <row r="3094" spans="1:5" ht="14.25">
      <c r="A3094" s="321">
        <v>1143</v>
      </c>
      <c r="B3094" s="321">
        <v>6585</v>
      </c>
      <c r="D3094" s="322" t="s">
        <v>3651</v>
      </c>
      <c r="E3094" s="323">
        <v>26</v>
      </c>
    </row>
    <row r="3095" spans="1:5" ht="14.25">
      <c r="A3095" s="321">
        <v>1261</v>
      </c>
      <c r="B3095" s="321">
        <v>40113</v>
      </c>
      <c r="D3095" s="322" t="s">
        <v>3652</v>
      </c>
      <c r="E3095" s="323">
        <v>26</v>
      </c>
    </row>
    <row r="3096" spans="1:5" ht="14.25">
      <c r="A3096" s="321">
        <v>1272</v>
      </c>
      <c r="B3096" s="321">
        <v>40408</v>
      </c>
      <c r="D3096" s="322" t="s">
        <v>3653</v>
      </c>
      <c r="E3096" s="323">
        <v>26</v>
      </c>
    </row>
    <row r="3097" spans="1:5" ht="14.25">
      <c r="A3097" s="321">
        <v>1199</v>
      </c>
      <c r="B3097" s="321">
        <v>36004</v>
      </c>
      <c r="D3097" s="322" t="s">
        <v>3654</v>
      </c>
      <c r="E3097" s="323">
        <v>25.9</v>
      </c>
    </row>
    <row r="3098" spans="1:5" ht="14.25">
      <c r="A3098" s="321">
        <v>1260</v>
      </c>
      <c r="B3098" s="321">
        <v>40109</v>
      </c>
      <c r="D3098" s="322" t="s">
        <v>3655</v>
      </c>
      <c r="E3098" s="323">
        <v>25.8</v>
      </c>
    </row>
    <row r="3099" spans="1:5" ht="14.25">
      <c r="A3099" s="321">
        <v>1211</v>
      </c>
      <c r="B3099" s="321">
        <v>21501</v>
      </c>
      <c r="D3099" s="322" t="s">
        <v>3656</v>
      </c>
      <c r="E3099" s="323">
        <v>25.7</v>
      </c>
    </row>
    <row r="3100" spans="1:5" ht="14.25">
      <c r="A3100" s="321">
        <v>1146</v>
      </c>
      <c r="B3100" s="321">
        <v>6100</v>
      </c>
      <c r="D3100" s="322" t="s">
        <v>3657</v>
      </c>
      <c r="E3100" s="323">
        <v>25.5</v>
      </c>
    </row>
    <row r="3101" spans="1:5" ht="14.25">
      <c r="A3101" s="321">
        <v>1166</v>
      </c>
      <c r="B3101" s="321">
        <v>6251</v>
      </c>
      <c r="D3101" s="322" t="s">
        <v>3658</v>
      </c>
      <c r="E3101" s="323">
        <v>25.5</v>
      </c>
    </row>
    <row r="3102" spans="1:5" ht="14.25">
      <c r="A3102" s="321">
        <v>1270</v>
      </c>
      <c r="B3102" s="321">
        <v>40405</v>
      </c>
      <c r="D3102" s="322" t="s">
        <v>3659</v>
      </c>
      <c r="E3102" s="323">
        <v>25.4</v>
      </c>
    </row>
    <row r="3103" spans="1:5" ht="14.25">
      <c r="A3103" s="321">
        <v>1247</v>
      </c>
      <c r="B3103" s="321">
        <v>36503</v>
      </c>
      <c r="D3103" s="322" t="s">
        <v>3660</v>
      </c>
      <c r="E3103" s="323">
        <v>25.2</v>
      </c>
    </row>
    <row r="3104" spans="1:5" ht="14.25">
      <c r="A3104" s="321">
        <v>1173</v>
      </c>
      <c r="B3104" s="321">
        <v>6511</v>
      </c>
      <c r="D3104" s="322" t="s">
        <v>3661</v>
      </c>
      <c r="E3104" s="323">
        <v>25.1</v>
      </c>
    </row>
    <row r="3105" spans="1:5" ht="14.25">
      <c r="A3105" s="321">
        <v>1230</v>
      </c>
      <c r="B3105" s="321">
        <v>36603</v>
      </c>
      <c r="D3105" s="322" t="s">
        <v>3662</v>
      </c>
      <c r="E3105" s="323">
        <v>25.1</v>
      </c>
    </row>
    <row r="3106" spans="1:5" ht="14.25">
      <c r="A3106" s="321">
        <v>1273</v>
      </c>
      <c r="B3106" s="321">
        <v>40601</v>
      </c>
      <c r="D3106" s="322" t="s">
        <v>3663</v>
      </c>
      <c r="E3106" s="323">
        <v>25.1</v>
      </c>
    </row>
    <row r="3107" spans="1:5" ht="14.25">
      <c r="A3107" s="321">
        <v>1159</v>
      </c>
      <c r="B3107" s="321">
        <v>6207</v>
      </c>
      <c r="D3107" s="322" t="s">
        <v>3664</v>
      </c>
      <c r="E3107" s="323">
        <v>25</v>
      </c>
    </row>
    <row r="3108" spans="1:5" ht="14.25">
      <c r="A3108" s="321">
        <v>1162</v>
      </c>
      <c r="B3108" s="321">
        <v>6211</v>
      </c>
      <c r="D3108" s="322" t="s">
        <v>3665</v>
      </c>
      <c r="E3108" s="323">
        <v>25</v>
      </c>
    </row>
    <row r="3109" spans="1:5" ht="14.25">
      <c r="A3109" s="321">
        <v>1256</v>
      </c>
      <c r="B3109" s="321">
        <v>40059</v>
      </c>
      <c r="D3109" s="322" t="s">
        <v>3666</v>
      </c>
      <c r="E3109" s="323">
        <v>25</v>
      </c>
    </row>
    <row r="3110" spans="1:5" ht="14.25">
      <c r="A3110" s="321">
        <v>1214</v>
      </c>
      <c r="B3110" s="321">
        <v>21507</v>
      </c>
      <c r="D3110" s="322" t="s">
        <v>3667</v>
      </c>
      <c r="E3110" s="323">
        <v>24.9</v>
      </c>
    </row>
    <row r="3111" spans="1:5" ht="14.25">
      <c r="A3111" s="321">
        <v>1255</v>
      </c>
      <c r="B3111" s="321">
        <v>40057</v>
      </c>
      <c r="D3111" s="322" t="s">
        <v>3668</v>
      </c>
      <c r="E3111" s="323">
        <v>24.9</v>
      </c>
    </row>
    <row r="3112" spans="1:5" ht="14.25">
      <c r="A3112" s="321">
        <v>1187</v>
      </c>
      <c r="B3112" s="321">
        <v>28009</v>
      </c>
      <c r="D3112" s="322" t="s">
        <v>3669</v>
      </c>
      <c r="E3112" s="323">
        <v>24.8</v>
      </c>
    </row>
    <row r="3113" spans="1:5" ht="14.25">
      <c r="A3113" s="321">
        <v>1201</v>
      </c>
      <c r="B3113" s="321">
        <v>36006</v>
      </c>
      <c r="D3113" s="322" t="s">
        <v>3670</v>
      </c>
      <c r="E3113" s="323">
        <v>24.8</v>
      </c>
    </row>
    <row r="3114" spans="1:5" ht="14.25">
      <c r="A3114" s="321">
        <v>1203</v>
      </c>
      <c r="B3114" s="321">
        <v>36030</v>
      </c>
      <c r="D3114" s="322" t="s">
        <v>3671</v>
      </c>
      <c r="E3114" s="323">
        <v>24.8</v>
      </c>
    </row>
    <row r="3115" spans="1:5" ht="14.25">
      <c r="A3115" s="321">
        <v>1210</v>
      </c>
      <c r="B3115" s="321">
        <v>36308</v>
      </c>
      <c r="D3115" s="322" t="s">
        <v>3672</v>
      </c>
      <c r="E3115" s="323">
        <v>24.6</v>
      </c>
    </row>
    <row r="3116" spans="1:5" ht="14.25">
      <c r="A3116" s="321">
        <v>1262</v>
      </c>
      <c r="B3116" s="321">
        <v>40116</v>
      </c>
      <c r="D3116" s="322" t="s">
        <v>3673</v>
      </c>
      <c r="E3116" s="323">
        <v>24.5</v>
      </c>
    </row>
    <row r="3117" spans="1:5" ht="14.25">
      <c r="A3117" s="321">
        <v>1248</v>
      </c>
      <c r="B3117" s="321">
        <v>36602</v>
      </c>
      <c r="D3117" s="322" t="s">
        <v>3674</v>
      </c>
      <c r="E3117" s="323">
        <v>23.9</v>
      </c>
    </row>
    <row r="3118" spans="1:5" ht="14.25">
      <c r="A3118" s="321">
        <v>1170</v>
      </c>
      <c r="B3118" s="321">
        <v>6259</v>
      </c>
      <c r="D3118" s="322" t="s">
        <v>3675</v>
      </c>
      <c r="E3118" s="323">
        <v>23.8</v>
      </c>
    </row>
    <row r="3119" spans="1:5" ht="14.25">
      <c r="A3119" s="321">
        <v>1206</v>
      </c>
      <c r="B3119" s="321">
        <v>36033</v>
      </c>
      <c r="D3119" s="322" t="s">
        <v>3676</v>
      </c>
      <c r="E3119" s="323">
        <v>23.8</v>
      </c>
    </row>
    <row r="3120" spans="1:5" ht="14.25">
      <c r="A3120" s="321">
        <v>1265</v>
      </c>
      <c r="B3120" s="321">
        <v>40203</v>
      </c>
      <c r="D3120" s="322" t="s">
        <v>3677</v>
      </c>
      <c r="E3120" s="323">
        <v>23.7</v>
      </c>
    </row>
    <row r="3121" spans="1:5" ht="14.25">
      <c r="A3121" s="321">
        <v>1271</v>
      </c>
      <c r="B3121" s="321">
        <v>40406</v>
      </c>
      <c r="D3121" s="322" t="s">
        <v>3678</v>
      </c>
      <c r="E3121" s="323">
        <v>23.7</v>
      </c>
    </row>
    <row r="3122" spans="1:5" ht="14.25">
      <c r="A3122" s="321">
        <v>1168</v>
      </c>
      <c r="B3122" s="321">
        <v>6255</v>
      </c>
      <c r="D3122" s="322" t="s">
        <v>3679</v>
      </c>
      <c r="E3122" s="323">
        <v>23.6</v>
      </c>
    </row>
    <row r="3123" spans="1:5" ht="14.25">
      <c r="A3123" s="321">
        <v>1178</v>
      </c>
      <c r="B3123" s="321">
        <v>6531</v>
      </c>
      <c r="D3123" s="322" t="s">
        <v>3680</v>
      </c>
      <c r="E3123" s="323">
        <v>23.4</v>
      </c>
    </row>
    <row r="3124" spans="1:5" ht="14.25">
      <c r="A3124" s="321">
        <v>1244</v>
      </c>
      <c r="B3124" s="321">
        <v>36202</v>
      </c>
      <c r="D3124" s="322" t="s">
        <v>3681</v>
      </c>
      <c r="E3124" s="323">
        <v>23.3</v>
      </c>
    </row>
    <row r="3125" spans="1:5" ht="14.25">
      <c r="A3125" s="321">
        <v>1196</v>
      </c>
      <c r="B3125" s="321">
        <v>28401</v>
      </c>
      <c r="D3125" s="322" t="s">
        <v>3682</v>
      </c>
      <c r="E3125" s="323">
        <v>23.1</v>
      </c>
    </row>
    <row r="3126" spans="1:5" ht="14.25">
      <c r="A3126" s="321">
        <v>1158</v>
      </c>
      <c r="B3126" s="321">
        <v>6205</v>
      </c>
      <c r="D3126" s="322" t="s">
        <v>3683</v>
      </c>
      <c r="E3126" s="323">
        <v>23</v>
      </c>
    </row>
    <row r="3127" spans="1:5" ht="14.25">
      <c r="A3127" s="321">
        <v>1169</v>
      </c>
      <c r="B3127" s="321">
        <v>6257</v>
      </c>
      <c r="D3127" s="322" t="s">
        <v>3684</v>
      </c>
      <c r="E3127" s="323">
        <v>23</v>
      </c>
    </row>
    <row r="3128" spans="1:5" ht="14.25">
      <c r="A3128" s="321">
        <v>1253</v>
      </c>
      <c r="B3128" s="321">
        <v>40053</v>
      </c>
      <c r="D3128" s="322" t="s">
        <v>3685</v>
      </c>
      <c r="E3128" s="323">
        <v>23</v>
      </c>
    </row>
    <row r="3129" spans="1:5" ht="14.25">
      <c r="A3129" s="321">
        <v>1257</v>
      </c>
      <c r="B3129" s="321">
        <v>40103</v>
      </c>
      <c r="D3129" s="322" t="s">
        <v>3686</v>
      </c>
      <c r="E3129" s="323">
        <v>23</v>
      </c>
    </row>
    <row r="3130" spans="1:5" ht="14.25">
      <c r="A3130" s="321">
        <v>1266</v>
      </c>
      <c r="B3130" s="321">
        <v>40303</v>
      </c>
      <c r="D3130" s="322" t="s">
        <v>3687</v>
      </c>
      <c r="E3130" s="323">
        <v>22.8</v>
      </c>
    </row>
    <row r="3131" spans="1:5" ht="14.25">
      <c r="A3131" s="321">
        <v>1161</v>
      </c>
      <c r="B3131" s="321">
        <v>6210</v>
      </c>
      <c r="D3131" s="322" t="s">
        <v>3688</v>
      </c>
      <c r="E3131" s="323">
        <v>21.9</v>
      </c>
    </row>
    <row r="3132" spans="1:5" ht="14.25">
      <c r="A3132" s="321">
        <v>1152</v>
      </c>
      <c r="B3132" s="321">
        <v>6131</v>
      </c>
      <c r="D3132" s="322" t="s">
        <v>3689</v>
      </c>
      <c r="E3132" s="323">
        <v>21.6</v>
      </c>
    </row>
    <row r="3133" spans="1:5" ht="14.25">
      <c r="A3133" s="321">
        <v>1148</v>
      </c>
      <c r="B3133" s="321">
        <v>6104</v>
      </c>
      <c r="D3133" s="322" t="s">
        <v>3690</v>
      </c>
      <c r="E3133" s="323">
        <v>21</v>
      </c>
    </row>
    <row r="3134" spans="1:5" ht="14.25">
      <c r="A3134" s="321">
        <v>1184</v>
      </c>
      <c r="B3134" s="321">
        <v>6582</v>
      </c>
      <c r="D3134" s="322" t="s">
        <v>3691</v>
      </c>
      <c r="E3134" s="323">
        <v>21</v>
      </c>
    </row>
    <row r="3135" spans="1:5" ht="14.25">
      <c r="A3135" s="321">
        <v>1264</v>
      </c>
      <c r="B3135" s="321">
        <v>40201</v>
      </c>
      <c r="D3135" s="322" t="s">
        <v>3692</v>
      </c>
      <c r="E3135" s="323">
        <v>21</v>
      </c>
    </row>
    <row r="3136" spans="1:5" ht="14.25">
      <c r="A3136" s="321">
        <v>1267</v>
      </c>
      <c r="B3136" s="321">
        <v>40305</v>
      </c>
      <c r="D3136" s="322" t="s">
        <v>3693</v>
      </c>
      <c r="E3136" s="323">
        <v>21</v>
      </c>
    </row>
    <row r="3137" spans="1:5" ht="14.25">
      <c r="A3137" s="321">
        <v>1239</v>
      </c>
      <c r="B3137" s="321">
        <v>34002</v>
      </c>
      <c r="D3137" s="322" t="s">
        <v>3694</v>
      </c>
      <c r="E3137" s="323">
        <v>20.5</v>
      </c>
    </row>
    <row r="3138" spans="1:5" ht="14.25">
      <c r="A3138" s="321">
        <v>1243</v>
      </c>
      <c r="B3138" s="321">
        <v>36200</v>
      </c>
      <c r="D3138" s="322" t="s">
        <v>3695</v>
      </c>
      <c r="E3138" s="323">
        <v>19</v>
      </c>
    </row>
    <row r="3139" spans="1:5" ht="14.25">
      <c r="A3139" s="321">
        <v>1259</v>
      </c>
      <c r="B3139" s="321">
        <v>40107</v>
      </c>
      <c r="D3139" s="322" t="s">
        <v>3696</v>
      </c>
      <c r="E3139" s="323">
        <v>19</v>
      </c>
    </row>
    <row r="3140" spans="1:5" ht="14.25">
      <c r="A3140" s="321">
        <v>1250</v>
      </c>
      <c r="B3140" s="321">
        <v>40003</v>
      </c>
      <c r="D3140" s="322" t="s">
        <v>3697</v>
      </c>
      <c r="E3140" s="323">
        <v>12.6</v>
      </c>
    </row>
    <row r="3141" spans="1:5" ht="14.25">
      <c r="A3141" s="321">
        <v>1251</v>
      </c>
      <c r="B3141" s="321">
        <v>40004</v>
      </c>
      <c r="D3141" s="322" t="s">
        <v>3698</v>
      </c>
      <c r="E3141" s="323">
        <v>12.4</v>
      </c>
    </row>
    <row r="3142" spans="1:5" ht="14.25">
      <c r="A3142" s="321">
        <v>1252</v>
      </c>
      <c r="B3142" s="321">
        <v>40007</v>
      </c>
      <c r="D3142" s="322" t="s">
        <v>3699</v>
      </c>
      <c r="E3142" s="323">
        <v>11.5</v>
      </c>
    </row>
    <row r="3143" spans="1:5" ht="14.25">
      <c r="A3143" s="321">
        <v>2620</v>
      </c>
      <c r="B3143" s="321">
        <v>7741</v>
      </c>
      <c r="D3143" s="322" t="s">
        <v>3700</v>
      </c>
      <c r="E3143" s="323">
        <v>11.3</v>
      </c>
    </row>
    <row r="3144" spans="1:5" ht="14.25">
      <c r="A3144" s="321">
        <v>2603</v>
      </c>
      <c r="B3144" s="321">
        <v>7225</v>
      </c>
      <c r="D3144" s="322" t="s">
        <v>3701</v>
      </c>
      <c r="E3144" s="323">
        <v>10.7</v>
      </c>
    </row>
    <row r="3145" spans="1:5" ht="14.25">
      <c r="A3145" s="321">
        <v>2621</v>
      </c>
      <c r="B3145" s="321">
        <v>7742</v>
      </c>
      <c r="D3145" s="322" t="s">
        <v>3702</v>
      </c>
      <c r="E3145" s="323">
        <v>9.81</v>
      </c>
    </row>
    <row r="3146" spans="1:5" ht="14.25">
      <c r="A3146" s="321">
        <v>2609</v>
      </c>
      <c r="B3146" s="321">
        <v>7710</v>
      </c>
      <c r="D3146" s="322" t="s">
        <v>3703</v>
      </c>
      <c r="E3146" s="323">
        <v>9.38</v>
      </c>
    </row>
    <row r="3147" spans="1:5" ht="14.25">
      <c r="A3147" s="321">
        <v>2610</v>
      </c>
      <c r="B3147" s="321">
        <v>7711</v>
      </c>
      <c r="D3147" s="322" t="s">
        <v>3704</v>
      </c>
      <c r="E3147" s="323">
        <v>8.94</v>
      </c>
    </row>
    <row r="3148" spans="1:5" ht="14.25">
      <c r="A3148" s="321">
        <v>2615</v>
      </c>
      <c r="B3148" s="321">
        <v>7735</v>
      </c>
      <c r="D3148" s="322" t="s">
        <v>3705</v>
      </c>
      <c r="E3148" s="323">
        <v>8.56</v>
      </c>
    </row>
    <row r="3149" spans="1:5" ht="14.25">
      <c r="A3149" s="321">
        <v>2611</v>
      </c>
      <c r="B3149" s="321">
        <v>7712</v>
      </c>
      <c r="D3149" s="322" t="s">
        <v>3706</v>
      </c>
      <c r="E3149" s="323">
        <v>8.51</v>
      </c>
    </row>
    <row r="3150" spans="1:5" ht="14.25">
      <c r="A3150" s="321">
        <v>2608</v>
      </c>
      <c r="B3150" s="321">
        <v>7650</v>
      </c>
      <c r="D3150" s="322" t="s">
        <v>3707</v>
      </c>
      <c r="E3150" s="323">
        <v>8.36</v>
      </c>
    </row>
    <row r="3151" spans="1:5" ht="14.25">
      <c r="A3151" s="321">
        <v>2613</v>
      </c>
      <c r="B3151" s="321">
        <v>7730</v>
      </c>
      <c r="D3151" s="322" t="s">
        <v>3708</v>
      </c>
      <c r="E3151" s="323">
        <v>8.19</v>
      </c>
    </row>
    <row r="3152" spans="1:5" ht="14.25">
      <c r="A3152" s="321">
        <v>2619</v>
      </c>
      <c r="B3152" s="321">
        <v>7740</v>
      </c>
      <c r="D3152" s="322" t="s">
        <v>3709</v>
      </c>
      <c r="E3152" s="323">
        <v>8.13</v>
      </c>
    </row>
    <row r="3153" spans="1:5" ht="14.25">
      <c r="A3153" s="321">
        <v>2604</v>
      </c>
      <c r="B3153" s="321">
        <v>7600</v>
      </c>
      <c r="D3153" s="322" t="s">
        <v>3710</v>
      </c>
      <c r="E3153" s="323">
        <v>8.02</v>
      </c>
    </row>
    <row r="3154" spans="1:5" ht="14.25">
      <c r="A3154" s="321">
        <v>2623</v>
      </c>
      <c r="B3154" s="321">
        <v>7745</v>
      </c>
      <c r="D3154" s="322" t="s">
        <v>3711</v>
      </c>
      <c r="E3154" s="323">
        <v>8</v>
      </c>
    </row>
    <row r="3155" spans="1:5" ht="14.25">
      <c r="A3155" s="321">
        <v>2624</v>
      </c>
      <c r="B3155" s="321">
        <v>23467</v>
      </c>
      <c r="D3155" s="322" t="s">
        <v>3712</v>
      </c>
      <c r="E3155" s="323">
        <v>7.76</v>
      </c>
    </row>
    <row r="3156" spans="1:5" ht="14.25">
      <c r="A3156" s="321">
        <v>2614</v>
      </c>
      <c r="B3156" s="321">
        <v>7733</v>
      </c>
      <c r="D3156" s="322" t="s">
        <v>3713</v>
      </c>
      <c r="E3156" s="323">
        <v>7.56</v>
      </c>
    </row>
    <row r="3157" spans="1:5" ht="14.25">
      <c r="A3157" s="321">
        <v>2616</v>
      </c>
      <c r="B3157" s="321">
        <v>7737</v>
      </c>
      <c r="D3157" s="322" t="s">
        <v>3714</v>
      </c>
      <c r="E3157" s="323">
        <v>7.47</v>
      </c>
    </row>
    <row r="3158" spans="1:5" ht="14.25">
      <c r="A3158" s="321">
        <v>2605</v>
      </c>
      <c r="B3158" s="321">
        <v>7602</v>
      </c>
      <c r="D3158" s="322" t="s">
        <v>3715</v>
      </c>
      <c r="E3158" s="323">
        <v>7.29</v>
      </c>
    </row>
    <row r="3159" spans="1:5" ht="14.25">
      <c r="A3159" s="321">
        <v>2607</v>
      </c>
      <c r="B3159" s="321">
        <v>7620</v>
      </c>
      <c r="D3159" s="322" t="s">
        <v>3716</v>
      </c>
      <c r="E3159" s="323">
        <v>7.25</v>
      </c>
    </row>
    <row r="3160" spans="1:5" ht="14.25">
      <c r="A3160" s="321">
        <v>2622</v>
      </c>
      <c r="B3160" s="321">
        <v>7744</v>
      </c>
      <c r="D3160" s="322" t="s">
        <v>3717</v>
      </c>
      <c r="E3160" s="323">
        <v>7.2</v>
      </c>
    </row>
    <row r="3161" spans="1:5" ht="14.25">
      <c r="A3161" s="321">
        <v>2606</v>
      </c>
      <c r="B3161" s="321">
        <v>7615</v>
      </c>
      <c r="D3161" s="322" t="s">
        <v>3718</v>
      </c>
      <c r="E3161" s="323">
        <v>6.94</v>
      </c>
    </row>
    <row r="3162" spans="1:5" ht="14.25">
      <c r="A3162" s="321">
        <v>2617</v>
      </c>
      <c r="B3162" s="321">
        <v>7738</v>
      </c>
      <c r="D3162" s="322" t="s">
        <v>3719</v>
      </c>
      <c r="E3162" s="323">
        <v>6.9</v>
      </c>
    </row>
    <row r="3163" spans="1:5" ht="14.25">
      <c r="A3163" s="321">
        <v>2618</v>
      </c>
      <c r="B3163" s="321">
        <v>7739</v>
      </c>
      <c r="D3163" s="322" t="s">
        <v>3720</v>
      </c>
      <c r="E3163" s="323">
        <v>6.22</v>
      </c>
    </row>
    <row r="3164" spans="1:5" ht="14.25">
      <c r="A3164" s="321">
        <v>2612</v>
      </c>
      <c r="B3164" s="321">
        <v>7720</v>
      </c>
      <c r="D3164" s="322" t="s">
        <v>3721</v>
      </c>
      <c r="E3164" s="323">
        <v>5.6</v>
      </c>
    </row>
    <row r="3165" spans="1:5" ht="14.25">
      <c r="A3165" s="321">
        <v>2625</v>
      </c>
      <c r="B3165" s="321">
        <v>23480</v>
      </c>
      <c r="D3165" s="322" t="s">
        <v>3722</v>
      </c>
      <c r="E3165" s="323">
        <v>4.17</v>
      </c>
    </row>
    <row r="3166" spans="1:5" ht="14.25">
      <c r="A3166" s="321">
        <v>1141</v>
      </c>
      <c r="B3166" s="321">
        <v>96778</v>
      </c>
      <c r="D3166" s="322" t="s">
        <v>3723</v>
      </c>
      <c r="E3166" s="323">
        <v>8.5</v>
      </c>
    </row>
    <row r="3167" spans="1:5" ht="14.25">
      <c r="A3167" s="321">
        <v>1120</v>
      </c>
      <c r="B3167" s="321">
        <v>23402</v>
      </c>
      <c r="D3167" s="322" t="s">
        <v>3724</v>
      </c>
      <c r="E3167" s="323">
        <v>8.45</v>
      </c>
    </row>
    <row r="3168" spans="1:5" ht="14.25">
      <c r="A3168" s="321">
        <v>1125</v>
      </c>
      <c r="B3168" s="321">
        <v>23416</v>
      </c>
      <c r="D3168" s="322" t="s">
        <v>3725</v>
      </c>
      <c r="E3168" s="323">
        <v>8.31</v>
      </c>
    </row>
    <row r="3169" spans="1:5" ht="14.25">
      <c r="A3169" s="321">
        <v>1122</v>
      </c>
      <c r="B3169" s="321">
        <v>23412</v>
      </c>
      <c r="D3169" s="322" t="s">
        <v>3726</v>
      </c>
      <c r="E3169" s="323">
        <v>8.19</v>
      </c>
    </row>
    <row r="3170" spans="1:5" ht="14.25">
      <c r="A3170" s="321">
        <v>1128</v>
      </c>
      <c r="B3170" s="321">
        <v>23422</v>
      </c>
      <c r="D3170" s="322" t="s">
        <v>3727</v>
      </c>
      <c r="E3170" s="323">
        <v>7.88</v>
      </c>
    </row>
    <row r="3171" spans="1:5" ht="14.25">
      <c r="A3171" s="321">
        <v>1136</v>
      </c>
      <c r="B3171" s="321">
        <v>23445</v>
      </c>
      <c r="D3171" s="322" t="s">
        <v>3728</v>
      </c>
      <c r="E3171" s="323">
        <v>7.1</v>
      </c>
    </row>
    <row r="3172" spans="1:5" ht="14.25">
      <c r="A3172" s="321">
        <v>1139</v>
      </c>
      <c r="B3172" s="321">
        <v>37001</v>
      </c>
      <c r="D3172" s="322" t="s">
        <v>3729</v>
      </c>
      <c r="E3172" s="323">
        <v>7.05</v>
      </c>
    </row>
    <row r="3173" spans="1:5" ht="14.25">
      <c r="A3173" s="321">
        <v>1140</v>
      </c>
      <c r="B3173" s="321">
        <v>51550</v>
      </c>
      <c r="D3173" s="322" t="s">
        <v>3730</v>
      </c>
      <c r="E3173" s="323">
        <v>7</v>
      </c>
    </row>
    <row r="3174" spans="1:5" ht="14.25">
      <c r="A3174" s="321">
        <v>1132</v>
      </c>
      <c r="B3174" s="321">
        <v>23430</v>
      </c>
      <c r="D3174" s="322" t="s">
        <v>3731</v>
      </c>
      <c r="E3174" s="323">
        <v>6.75</v>
      </c>
    </row>
    <row r="3175" spans="1:5" ht="14.25">
      <c r="A3175" s="321">
        <v>1123</v>
      </c>
      <c r="B3175" s="321">
        <v>23414</v>
      </c>
      <c r="D3175" s="322" t="s">
        <v>3732</v>
      </c>
      <c r="E3175" s="323">
        <v>6.33</v>
      </c>
    </row>
    <row r="3176" spans="1:5" ht="14.25">
      <c r="A3176" s="321">
        <v>1124</v>
      </c>
      <c r="B3176" s="321">
        <v>23415</v>
      </c>
      <c r="D3176" s="322" t="s">
        <v>3733</v>
      </c>
      <c r="E3176" s="323">
        <v>6.2</v>
      </c>
    </row>
    <row r="3177" spans="1:5" ht="14.25">
      <c r="A3177" s="321">
        <v>1138</v>
      </c>
      <c r="B3177" s="321">
        <v>23448</v>
      </c>
      <c r="D3177" s="322" t="s">
        <v>3734</v>
      </c>
      <c r="E3177" s="323">
        <v>6.2</v>
      </c>
    </row>
    <row r="3178" spans="1:5" ht="14.25">
      <c r="A3178" s="321">
        <v>1129</v>
      </c>
      <c r="B3178" s="321">
        <v>23424</v>
      </c>
      <c r="D3178" s="322" t="s">
        <v>3735</v>
      </c>
      <c r="E3178" s="323">
        <v>6.14</v>
      </c>
    </row>
    <row r="3179" spans="1:5" ht="14.25">
      <c r="A3179" s="321">
        <v>1135</v>
      </c>
      <c r="B3179" s="321">
        <v>23444</v>
      </c>
      <c r="D3179" s="322" t="s">
        <v>3736</v>
      </c>
      <c r="E3179" s="323">
        <v>5.95</v>
      </c>
    </row>
    <row r="3180" spans="1:5" ht="14.25">
      <c r="A3180" s="321">
        <v>1126</v>
      </c>
      <c r="B3180" s="321">
        <v>23420</v>
      </c>
      <c r="D3180" s="322" t="s">
        <v>3737</v>
      </c>
      <c r="E3180" s="323">
        <v>5.93</v>
      </c>
    </row>
    <row r="3181" spans="1:5" ht="14.25">
      <c r="A3181" s="321">
        <v>1121</v>
      </c>
      <c r="B3181" s="321">
        <v>23410</v>
      </c>
      <c r="D3181" s="322" t="s">
        <v>3738</v>
      </c>
      <c r="E3181" s="323">
        <v>5.87</v>
      </c>
    </row>
    <row r="3182" spans="1:5" ht="14.25">
      <c r="A3182" s="321">
        <v>1134</v>
      </c>
      <c r="B3182" s="321">
        <v>23442</v>
      </c>
      <c r="D3182" s="322" t="s">
        <v>3739</v>
      </c>
      <c r="E3182" s="323">
        <v>5.7</v>
      </c>
    </row>
    <row r="3183" spans="1:5" ht="14.25">
      <c r="A3183" s="321">
        <v>1130</v>
      </c>
      <c r="B3183" s="321">
        <v>23425</v>
      </c>
      <c r="D3183" s="322" t="s">
        <v>3740</v>
      </c>
      <c r="E3183" s="323">
        <v>5.47</v>
      </c>
    </row>
    <row r="3184" spans="1:5" ht="14.25">
      <c r="A3184" s="321">
        <v>1133</v>
      </c>
      <c r="B3184" s="321">
        <v>23440</v>
      </c>
      <c r="D3184" s="322" t="s">
        <v>3741</v>
      </c>
      <c r="E3184" s="323">
        <v>5.3</v>
      </c>
    </row>
    <row r="3185" spans="1:5" ht="14.25">
      <c r="A3185" s="321">
        <v>1131</v>
      </c>
      <c r="B3185" s="321">
        <v>23426</v>
      </c>
      <c r="D3185" s="322" t="s">
        <v>3742</v>
      </c>
      <c r="E3185" s="323">
        <v>5.05</v>
      </c>
    </row>
    <row r="3186" spans="1:5" ht="14.25">
      <c r="A3186" s="321">
        <v>1137</v>
      </c>
      <c r="B3186" s="321">
        <v>23446</v>
      </c>
      <c r="D3186" s="322" t="s">
        <v>3743</v>
      </c>
      <c r="E3186" s="323">
        <v>4.9</v>
      </c>
    </row>
    <row r="3187" spans="1:5" ht="14.25">
      <c r="A3187" s="321">
        <v>1</v>
      </c>
      <c r="B3187" s="321">
        <v>24999</v>
      </c>
      <c r="D3187" s="322" t="s">
        <v>3744</v>
      </c>
      <c r="E3187" s="323">
        <v>4.61</v>
      </c>
    </row>
    <row r="3188" spans="1:5" ht="14.25">
      <c r="A3188" s="321">
        <v>1127</v>
      </c>
      <c r="B3188" s="321">
        <v>23421</v>
      </c>
      <c r="D3188" s="322" t="s">
        <v>3745</v>
      </c>
      <c r="E3188" s="323">
        <v>3.6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BZH Protein 2050</dc:title>
  <dc:subject/>
  <dc:creator>Gwenael HENRY</dc:creator>
  <cp:keywords>RANB2022, NAPB2022; NPAB2022; Yes Brittany; Autonomie énergétique</cp:keywords>
  <dc:description/>
  <cp:lastModifiedBy/>
  <dcterms:created xsi:type="dcterms:W3CDTF">2017-01-18T14:12:23Z</dcterms:created>
  <dcterms:modified xsi:type="dcterms:W3CDTF">2022-04-16T15:32:47Z</dcterms:modified>
  <cp:category/>
  <cp:version/>
  <cp:contentType/>
  <cp:contentStatus/>
  <cp:revision>64</cp:revision>
</cp:coreProperties>
</file>